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amlet oversigt" sheetId="1" r:id="rId1"/>
    <sheet name="BPII" sheetId="2" r:id="rId2"/>
    <sheet name="Strukturplan" sheetId="3" r:id="rId3"/>
    <sheet name="GOP" sheetId="4" r:id="rId4"/>
    <sheet name="Overlap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<sst xmlns="http://schemas.openxmlformats.org/spreadsheetml/2006/main" count="131" uniqueCount="79">
  <si>
    <t>Ørestad Syd</t>
  </si>
  <si>
    <t>I alt</t>
  </si>
  <si>
    <t>Bydel</t>
  </si>
  <si>
    <t>Projekt</t>
  </si>
  <si>
    <t>1.000 kr.</t>
  </si>
  <si>
    <t>Daginstitution med 5 grupper</t>
  </si>
  <si>
    <t>Sydhavn</t>
  </si>
  <si>
    <t>Artillerivej Syd</t>
  </si>
  <si>
    <t>I alt daginstitutioner</t>
  </si>
  <si>
    <t>Ny  skole med 3 spor</t>
  </si>
  <si>
    <t>300 KKFO pladser</t>
  </si>
  <si>
    <t>210 fritidsklubpladser</t>
  </si>
  <si>
    <t>I alt skoler og fritid</t>
  </si>
  <si>
    <t>Vuggestueplads: 383.602 kr.</t>
  </si>
  <si>
    <t>KKFO: 147.043 kr.</t>
  </si>
  <si>
    <t>Fritidsklub: 155.567</t>
  </si>
  <si>
    <t>1 skolespor (med. grund): 124.000.000</t>
  </si>
  <si>
    <t>2 skolespor (excl. grund): 208.000.000 (der er købt byggeret til 2 spor i både Ørestad og Sydhavn)</t>
  </si>
  <si>
    <t>I alt 3 skolespor: 332.000.000</t>
  </si>
  <si>
    <t>Samlet oversigt over anlægsøkonomien i Børneplan II</t>
  </si>
  <si>
    <t>Hele byen</t>
  </si>
  <si>
    <t>Opretholdelse af fritidsklub garanti (310 pl. udover Ørestad og Sydhavn)</t>
  </si>
  <si>
    <t>Udvidelse af tandplejen</t>
  </si>
  <si>
    <t>Pulje til afhjælpende foranstaltninger - skoler</t>
  </si>
  <si>
    <t>Pulje til afhjælpende foranstaltninger - fritidshjem og -klubber</t>
  </si>
  <si>
    <t>Pulje til planlægning og rummelighedsanalyse</t>
  </si>
  <si>
    <t>Samlet Børneplan II budget</t>
  </si>
  <si>
    <t>Anlægspuljerne er beregnet udfra principperne beskrevet i faktaarket om beregning af anlægspriser</t>
  </si>
  <si>
    <t>Pulje til genhusning daginst.</t>
  </si>
  <si>
    <t>Pulje til genhusning fritidshjem og -klubber</t>
  </si>
  <si>
    <t>Pulje til ekstraarbejder - skoler (3,8% af budget)</t>
  </si>
  <si>
    <t>Pulje til ekstraarbejder - daginst. (4,7% af budget)</t>
  </si>
  <si>
    <t>1) Færdiggørelse af de resterede daginstitutionsprojekter i Børneplan I kan finansieres 100% af mindreforbrug i 2007. Det præcise beløb, der skal overføres til 2008, kan først opgøres ultimo 2007</t>
  </si>
  <si>
    <t>Projekter med BR bevilling (finansieres af BPI)</t>
  </si>
  <si>
    <t>Færdiggørelse af resterende BPI projekter (finansieres af BPI) 1)</t>
  </si>
  <si>
    <t>Færdiggørelse af øvrige igangværende og planlagte skoleprojekter (Finansieres delvist af BPI) 2)</t>
  </si>
  <si>
    <t>2) Beløbet består dels af projekter hvor der ventes bevilling senere i år og projekter hvor der først ventes bevilling i 2008. Beløbet kan delvist finansieres af mindreforbrug i 2007. Det præcise beløb, der skal overføres til 2008, kan først opgøres ultimo 2007</t>
  </si>
  <si>
    <t>Overlapning mellem Børneplan II, Strukturplanen og Genopretningsplanen</t>
  </si>
  <si>
    <t>Plan</t>
  </si>
  <si>
    <t>Børneplan II</t>
  </si>
  <si>
    <t>Strukturplan</t>
  </si>
  <si>
    <t>Genopretningsplan</t>
  </si>
  <si>
    <t>Overlap strukturplan/genopretningsplan</t>
  </si>
  <si>
    <t xml:space="preserve">I alt </t>
  </si>
  <si>
    <t>Den Classenske Legatskole</t>
  </si>
  <si>
    <t>Guldberg Skole (Sjællandsgade og Stevnsgade)</t>
  </si>
  <si>
    <t>Oehlenschlægeresgades Skole</t>
  </si>
  <si>
    <t>Sølvgades Skole</t>
  </si>
  <si>
    <t>Havremarkens Skole og Jagtvejens Skole</t>
  </si>
  <si>
    <t>Voldparkens Skole</t>
  </si>
  <si>
    <t>Frederikssundsvejens Skole</t>
  </si>
  <si>
    <t>Sundpark Skole og Østriggades Skole</t>
  </si>
  <si>
    <t>Grundtvigskolen og Bispebjerg Skole</t>
  </si>
  <si>
    <t>Blågårdsskolen og Hellig Kors Skole</t>
  </si>
  <si>
    <t>Matthæusgades Skole og Enghave Plads Skole</t>
  </si>
  <si>
    <t>Hyltebjerg Skole og Vanløse Skole</t>
  </si>
  <si>
    <t>Rådgiverbistand</t>
  </si>
  <si>
    <t>Sammenlægning af Sundparkens Skole og Østriggades Skole</t>
  </si>
  <si>
    <t>Sammenlægning af Bispebjerg Skole og Grundtvigskolen</t>
  </si>
  <si>
    <t>Sammenlægning af Enghave Plads Skole og Matthæusgades Skole</t>
  </si>
  <si>
    <t>Flytning af distriktscentret fra Matthæusgade</t>
  </si>
  <si>
    <t>Sammenlægning af Hyltebjerg og Vanløse Skole</t>
  </si>
  <si>
    <t>Sammenlægning af Blågårdsskolen og  Hellig Kors Skolen samt etablering af fritidshjem</t>
  </si>
  <si>
    <t>Sammenlægning af Havremarkens Skole og Jagtvejens Skole</t>
  </si>
  <si>
    <t>Fritidshjemmet på Sundholmsvej flyttes til Amager Fælled Skole</t>
  </si>
  <si>
    <t>Et fritidshjem flyttes til Lundehusskolen</t>
  </si>
  <si>
    <t>Udskolingsmiljø på Nyboder/Sølvgade Skole</t>
  </si>
  <si>
    <t>Strukturplanen</t>
  </si>
  <si>
    <t>2011-14</t>
  </si>
  <si>
    <t>Overlapning mellem strukturplan og genopretningsplan</t>
  </si>
  <si>
    <t>1.000 kr. (2007 p)</t>
  </si>
  <si>
    <t>Samlet Børneplan II budget - normalområdet</t>
  </si>
  <si>
    <t>Specialområdet udbygning</t>
  </si>
  <si>
    <t>Specialområdet inklusion</t>
  </si>
  <si>
    <t>Specialområdet tillægsscenarium</t>
  </si>
  <si>
    <t>Specialområdet i alt</t>
  </si>
  <si>
    <t>I tabellen er anvendt følgende anlægspriser:</t>
  </si>
  <si>
    <t>**</t>
  </si>
  <si>
    <r>
      <t>**</t>
    </r>
    <r>
      <rPr>
        <sz val="10"/>
        <rFont val="Arial"/>
        <family val="0"/>
      </rPr>
      <t xml:space="preserve"> I dette bilag gennemgås anlægsudgifterne i BPII med udgifterne til Strukturplanen og Genopretningsplanen. Da der alene er afsat midler til skoleområdet i alle tre planer er de afsatte midler til Strukturplanen angående 0-6 års institutioner ikke medtaget. Dette beløber sig til 115,5 mill. kroner. Det vil sige, at det samlede beløb i Strukturplanen til 0-17 årsområdet er 909,7 mill. kroner.  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</si>
</sst>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0" xfId="0" applyBorder="1" applyAlignment="1">
      <alignment horizontal="left" vertical="top" wrapText="1"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 vertical="top" wrapText="1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0" fillId="0" borderId="2" xfId="0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/>
    </xf>
    <xf numFmtId="3" fontId="0" fillId="0" borderId="6" xfId="0" applyNumberForma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0" fillId="0" borderId="7" xfId="0" applyBorder="1" applyAlignment="1">
      <alignment vertical="top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wrapText="1"/>
    </xf>
    <xf numFmtId="3" fontId="0" fillId="0" borderId="2" xfId="0" applyNumberFormat="1" applyBorder="1" applyAlignment="1">
      <alignment wrapText="1"/>
    </xf>
    <xf numFmtId="3" fontId="0" fillId="0" borderId="6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8" xfId="0" applyNumberFormat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2" fontId="0" fillId="0" borderId="0" xfId="0" applyNumberFormat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 quotePrefix="1">
      <alignment/>
    </xf>
    <xf numFmtId="1" fontId="2" fillId="0" borderId="2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" xfId="0" applyFont="1" applyBorder="1" applyAlignment="1">
      <alignment vertical="top" wrapText="1"/>
    </xf>
    <xf numFmtId="3" fontId="0" fillId="0" borderId="2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 vertical="top"/>
    </xf>
    <xf numFmtId="3" fontId="0" fillId="0" borderId="8" xfId="0" applyNumberFormat="1" applyFont="1" applyBorder="1" applyAlignment="1">
      <alignment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 quotePrefix="1">
      <alignment vertical="top"/>
    </xf>
    <xf numFmtId="3" fontId="0" fillId="0" borderId="8" xfId="0" applyNumberFormat="1" applyFont="1" applyFill="1" applyBorder="1" applyAlignment="1">
      <alignment/>
    </xf>
    <xf numFmtId="0" fontId="0" fillId="0" borderId="7" xfId="0" applyFont="1" applyFill="1" applyBorder="1" applyAlignment="1">
      <alignment vertical="top"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 wrapText="1"/>
    </xf>
    <xf numFmtId="3" fontId="2" fillId="0" borderId="8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0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vertical="justify"/>
    </xf>
    <xf numFmtId="3" fontId="0" fillId="0" borderId="0" xfId="0" applyNumberFormat="1" applyAlignment="1">
      <alignment vertical="justify"/>
    </xf>
    <xf numFmtId="3" fontId="0" fillId="0" borderId="0" xfId="0" applyNumberFormat="1" applyAlignment="1">
      <alignment vertical="justify" wrapText="1"/>
    </xf>
    <xf numFmtId="0" fontId="2" fillId="0" borderId="0" xfId="0" applyFont="1" applyAlignment="1">
      <alignment vertical="justify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34.57421875" style="0" customWidth="1"/>
    <col min="2" max="7" width="9.00390625" style="0" customWidth="1"/>
  </cols>
  <sheetData>
    <row r="1" spans="1:2" ht="12.75">
      <c r="A1" s="38" t="s">
        <v>37</v>
      </c>
      <c r="B1" s="38"/>
    </row>
    <row r="3" spans="1:7" ht="12.75">
      <c r="A3" s="10"/>
      <c r="B3" s="85" t="s">
        <v>4</v>
      </c>
      <c r="C3" s="85"/>
      <c r="D3" s="85"/>
      <c r="E3" s="85"/>
      <c r="F3" s="85"/>
      <c r="G3" s="86"/>
    </row>
    <row r="4" spans="1:7" ht="12.75">
      <c r="A4" s="6" t="s">
        <v>38</v>
      </c>
      <c r="B4" s="7">
        <v>2007</v>
      </c>
      <c r="C4" s="8">
        <v>2008</v>
      </c>
      <c r="D4" s="8">
        <v>2009</v>
      </c>
      <c r="E4" s="8">
        <v>2010</v>
      </c>
      <c r="F4" s="8">
        <v>2011</v>
      </c>
      <c r="G4" s="9" t="s">
        <v>1</v>
      </c>
    </row>
    <row r="5" spans="1:7" ht="12.75">
      <c r="A5" s="10" t="s">
        <v>39</v>
      </c>
      <c r="B5" s="11">
        <v>0</v>
      </c>
      <c r="C5" s="40">
        <f>+BPII!C53</f>
        <v>532328.3401164503</v>
      </c>
      <c r="D5" s="40">
        <f>+BPII!D53</f>
        <v>338277.2374359992</v>
      </c>
      <c r="E5" s="40">
        <f>+BPII!E53</f>
        <v>460895.94387348846</v>
      </c>
      <c r="F5" s="40">
        <f>+BPII!F53</f>
        <v>425436.0873748072</v>
      </c>
      <c r="G5" s="41">
        <f>+SUM(B5:F5)</f>
        <v>1756937.608800745</v>
      </c>
    </row>
    <row r="6" spans="1:8" ht="12.75">
      <c r="A6" s="14" t="s">
        <v>40</v>
      </c>
      <c r="B6" s="15">
        <v>0</v>
      </c>
      <c r="C6" s="42">
        <f>+Strukturplan!B28</f>
        <v>62250</v>
      </c>
      <c r="D6" s="42">
        <f>+Strukturplan!C28</f>
        <v>299900</v>
      </c>
      <c r="E6" s="42">
        <f>+Strukturplan!D28</f>
        <v>216000</v>
      </c>
      <c r="F6" s="42">
        <f>+Strukturplan!E28</f>
        <v>216000</v>
      </c>
      <c r="G6" s="43">
        <f>+SUM(B6:F6)</f>
        <v>794150</v>
      </c>
      <c r="H6" s="38" t="s">
        <v>77</v>
      </c>
    </row>
    <row r="7" spans="1:7" ht="12.75">
      <c r="A7" s="14" t="s">
        <v>41</v>
      </c>
      <c r="B7" s="17">
        <f>+GOP!B14</f>
        <v>91012</v>
      </c>
      <c r="C7" s="17">
        <f>+GOP!C14</f>
        <v>84561</v>
      </c>
      <c r="D7" s="17">
        <f>+GOP!D14</f>
        <v>78119</v>
      </c>
      <c r="E7" s="17">
        <f>+GOP!E14</f>
        <v>36192</v>
      </c>
      <c r="F7" s="17">
        <f>+GOP!F14</f>
        <v>92212</v>
      </c>
      <c r="G7" s="43">
        <f>+SUM(B7:F7)</f>
        <v>382096</v>
      </c>
    </row>
    <row r="8" spans="1:7" ht="12.75">
      <c r="A8" s="14" t="s">
        <v>42</v>
      </c>
      <c r="B8" s="17">
        <v>0</v>
      </c>
      <c r="C8" s="42">
        <f>-Overlap!B10</f>
        <v>-23400</v>
      </c>
      <c r="D8" s="42">
        <v>0</v>
      </c>
      <c r="E8" s="42">
        <v>0</v>
      </c>
      <c r="F8" s="42">
        <v>0</v>
      </c>
      <c r="G8" s="43">
        <f>+SUM(B8:F8)</f>
        <v>-23400</v>
      </c>
    </row>
    <row r="9" spans="1:7" ht="12.75">
      <c r="A9" s="6" t="s">
        <v>1</v>
      </c>
      <c r="B9" s="25">
        <f>+SUM(B5:B8)</f>
        <v>91012</v>
      </c>
      <c r="C9" s="25">
        <f>+SUM(C5:C8)</f>
        <v>655739.3401164503</v>
      </c>
      <c r="D9" s="25">
        <f>+SUM(D5:D8)</f>
        <v>716296.2374359992</v>
      </c>
      <c r="E9" s="25">
        <f>+SUM(E5:E8)</f>
        <v>713087.9438734885</v>
      </c>
      <c r="F9" s="25">
        <f>+SUM(F5:F8)</f>
        <v>733648.0873748072</v>
      </c>
      <c r="G9" s="44">
        <f>+SUM(B9:F9)</f>
        <v>2909783.608800745</v>
      </c>
    </row>
    <row r="10" spans="2:7" ht="12.75">
      <c r="B10" s="1"/>
      <c r="C10" s="39"/>
      <c r="D10" s="39"/>
      <c r="E10" s="39"/>
      <c r="F10" s="39"/>
      <c r="G10" s="39"/>
    </row>
    <row r="11" spans="1:33" ht="153">
      <c r="A11" s="92" t="s">
        <v>78</v>
      </c>
      <c r="B11" s="90"/>
      <c r="C11" s="91"/>
      <c r="D11" s="91"/>
      <c r="E11" s="91"/>
      <c r="F11" s="91"/>
      <c r="G11" s="91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</row>
    <row r="12" spans="1:33" ht="12.75">
      <c r="A12" s="89"/>
      <c r="B12" s="90"/>
      <c r="C12" s="91"/>
      <c r="D12" s="91"/>
      <c r="E12" s="91"/>
      <c r="F12" s="91"/>
      <c r="G12" s="91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</row>
    <row r="13" spans="2:7" ht="12.75">
      <c r="B13" s="1"/>
      <c r="C13" s="39"/>
      <c r="D13" s="39"/>
      <c r="E13" s="39"/>
      <c r="F13" s="39"/>
      <c r="G13" s="39"/>
    </row>
    <row r="14" spans="3:7" ht="12.75">
      <c r="C14" s="39"/>
      <c r="D14" s="39"/>
      <c r="E14" s="39"/>
      <c r="F14" s="39"/>
      <c r="G14" s="39"/>
    </row>
    <row r="15" spans="3:7" ht="12.75">
      <c r="C15" s="39"/>
      <c r="D15" s="39"/>
      <c r="E15" s="39"/>
      <c r="F15" s="39"/>
      <c r="G15" s="39"/>
    </row>
    <row r="16" spans="3:7" ht="12.75">
      <c r="C16" s="39"/>
      <c r="D16" s="39"/>
      <c r="E16" s="39"/>
      <c r="F16" s="39"/>
      <c r="G16" s="39"/>
    </row>
    <row r="17" spans="3:7" ht="12.75">
      <c r="C17" s="39"/>
      <c r="D17" s="39"/>
      <c r="E17" s="39"/>
      <c r="F17" s="39"/>
      <c r="G17" s="39"/>
    </row>
    <row r="18" spans="3:7" ht="12.75">
      <c r="C18" s="39"/>
      <c r="D18" s="39"/>
      <c r="E18" s="39"/>
      <c r="F18" s="39"/>
      <c r="G18" s="39"/>
    </row>
    <row r="19" spans="3:7" ht="12.75">
      <c r="C19" s="39"/>
      <c r="D19" s="39"/>
      <c r="E19" s="39"/>
      <c r="F19" s="39"/>
      <c r="G19" s="39"/>
    </row>
  </sheetData>
  <mergeCells count="1">
    <mergeCell ref="B3:G3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workbookViewId="0" topLeftCell="A37">
      <selection activeCell="B13" sqref="B13"/>
    </sheetView>
  </sheetViews>
  <sheetFormatPr defaultColWidth="9.140625" defaultRowHeight="12.75"/>
  <cols>
    <col min="1" max="1" width="14.57421875" style="0" customWidth="1"/>
    <col min="2" max="2" width="43.140625" style="0" customWidth="1"/>
    <col min="3" max="7" width="9.421875" style="0" customWidth="1"/>
  </cols>
  <sheetData>
    <row r="1" ht="15.75">
      <c r="A1" s="3" t="s">
        <v>19</v>
      </c>
    </row>
    <row r="3" spans="1:7" ht="12.75">
      <c r="A3" s="4"/>
      <c r="B3" s="5"/>
      <c r="C3" s="85" t="s">
        <v>70</v>
      </c>
      <c r="D3" s="85"/>
      <c r="E3" s="85"/>
      <c r="F3" s="85"/>
      <c r="G3" s="86"/>
    </row>
    <row r="4" spans="1:7" ht="12.75">
      <c r="A4" s="6" t="s">
        <v>2</v>
      </c>
      <c r="B4" s="7" t="s">
        <v>3</v>
      </c>
      <c r="C4" s="8">
        <v>2008</v>
      </c>
      <c r="D4" s="8">
        <v>2009</v>
      </c>
      <c r="E4" s="8">
        <v>2010</v>
      </c>
      <c r="F4" s="8">
        <v>2011</v>
      </c>
      <c r="G4" s="9" t="s">
        <v>1</v>
      </c>
    </row>
    <row r="5" spans="1:7" ht="12.75">
      <c r="A5" s="10"/>
      <c r="B5" s="11"/>
      <c r="C5" s="12"/>
      <c r="D5" s="11"/>
      <c r="E5" s="11"/>
      <c r="F5" s="11"/>
      <c r="G5" s="13"/>
    </row>
    <row r="6" spans="1:7" ht="12.75" customHeight="1">
      <c r="A6" s="14" t="s">
        <v>0</v>
      </c>
      <c r="B6" s="15" t="s">
        <v>5</v>
      </c>
      <c r="C6" s="16">
        <v>11500</v>
      </c>
      <c r="D6" s="17">
        <v>11500</v>
      </c>
      <c r="E6" s="17">
        <v>0</v>
      </c>
      <c r="F6" s="17">
        <v>0</v>
      </c>
      <c r="G6" s="18">
        <f>+SUM(C6:F6)</f>
        <v>23000</v>
      </c>
    </row>
    <row r="7" spans="1:7" ht="12.75">
      <c r="A7" s="14" t="s">
        <v>0</v>
      </c>
      <c r="B7" s="15" t="s">
        <v>5</v>
      </c>
      <c r="C7" s="16">
        <v>0</v>
      </c>
      <c r="D7" s="17">
        <v>11500</v>
      </c>
      <c r="E7" s="17">
        <v>11500</v>
      </c>
      <c r="F7" s="17">
        <v>0</v>
      </c>
      <c r="G7" s="18">
        <f aca="true" t="shared" si="0" ref="G7:G19">+SUM(C7:F7)</f>
        <v>23000</v>
      </c>
    </row>
    <row r="8" spans="1:7" ht="12.75">
      <c r="A8" s="14" t="s">
        <v>0</v>
      </c>
      <c r="B8" s="15" t="s">
        <v>5</v>
      </c>
      <c r="C8" s="16">
        <v>0</v>
      </c>
      <c r="D8" s="17">
        <v>0</v>
      </c>
      <c r="E8" s="17">
        <v>11500</v>
      </c>
      <c r="F8" s="17">
        <v>11500</v>
      </c>
      <c r="G8" s="18">
        <f t="shared" si="0"/>
        <v>23000</v>
      </c>
    </row>
    <row r="9" spans="1:7" ht="12.75">
      <c r="A9" s="14"/>
      <c r="B9" s="15"/>
      <c r="C9" s="16"/>
      <c r="D9" s="17"/>
      <c r="E9" s="17"/>
      <c r="F9" s="17"/>
      <c r="G9" s="18"/>
    </row>
    <row r="10" spans="1:7" ht="12.75">
      <c r="A10" s="14" t="s">
        <v>6</v>
      </c>
      <c r="B10" s="15" t="s">
        <v>5</v>
      </c>
      <c r="C10" s="16">
        <v>11500</v>
      </c>
      <c r="D10" s="17">
        <v>11500</v>
      </c>
      <c r="E10" s="17">
        <v>0</v>
      </c>
      <c r="F10" s="17">
        <v>0</v>
      </c>
      <c r="G10" s="18">
        <f t="shared" si="0"/>
        <v>23000</v>
      </c>
    </row>
    <row r="11" spans="1:7" ht="12.75">
      <c r="A11" s="14" t="s">
        <v>6</v>
      </c>
      <c r="B11" s="15" t="s">
        <v>5</v>
      </c>
      <c r="C11" s="16">
        <v>0</v>
      </c>
      <c r="D11" s="17">
        <v>11500</v>
      </c>
      <c r="E11" s="17">
        <v>11500</v>
      </c>
      <c r="F11" s="17">
        <v>0</v>
      </c>
      <c r="G11" s="18">
        <f t="shared" si="0"/>
        <v>23000</v>
      </c>
    </row>
    <row r="12" spans="1:7" ht="12.75">
      <c r="A12" s="14" t="s">
        <v>6</v>
      </c>
      <c r="B12" s="15" t="s">
        <v>5</v>
      </c>
      <c r="C12" s="16">
        <v>0</v>
      </c>
      <c r="D12" s="17">
        <v>0</v>
      </c>
      <c r="E12" s="17">
        <v>0</v>
      </c>
      <c r="F12" s="17">
        <v>23000</v>
      </c>
      <c r="G12" s="18">
        <f t="shared" si="0"/>
        <v>23000</v>
      </c>
    </row>
    <row r="13" spans="1:7" ht="12.75">
      <c r="A13" s="14"/>
      <c r="B13" s="15"/>
      <c r="C13" s="16"/>
      <c r="D13" s="17"/>
      <c r="E13" s="17"/>
      <c r="F13" s="17"/>
      <c r="G13" s="18"/>
    </row>
    <row r="14" spans="1:7" ht="12.75">
      <c r="A14" s="14" t="s">
        <v>7</v>
      </c>
      <c r="B14" s="15" t="s">
        <v>5</v>
      </c>
      <c r="C14" s="16">
        <v>0</v>
      </c>
      <c r="D14" s="17">
        <v>11500</v>
      </c>
      <c r="E14" s="17">
        <v>11500</v>
      </c>
      <c r="F14" s="17">
        <v>0</v>
      </c>
      <c r="G14" s="18">
        <f t="shared" si="0"/>
        <v>23000</v>
      </c>
    </row>
    <row r="15" spans="1:7" ht="12.75">
      <c r="A15" s="14"/>
      <c r="B15" s="15"/>
      <c r="C15" s="16"/>
      <c r="D15" s="17"/>
      <c r="E15" s="17"/>
      <c r="F15" s="17"/>
      <c r="G15" s="18"/>
    </row>
    <row r="16" spans="1:7" ht="12.75">
      <c r="A16" s="14" t="s">
        <v>20</v>
      </c>
      <c r="B16" s="37" t="s">
        <v>33</v>
      </c>
      <c r="C16" s="16">
        <v>4015</v>
      </c>
      <c r="D16" s="17">
        <v>0</v>
      </c>
      <c r="E16" s="17">
        <v>0</v>
      </c>
      <c r="F16" s="17">
        <v>0</v>
      </c>
      <c r="G16" s="18">
        <f t="shared" si="0"/>
        <v>4015</v>
      </c>
    </row>
    <row r="17" spans="1:7" ht="27" customHeight="1">
      <c r="A17" s="36" t="s">
        <v>20</v>
      </c>
      <c r="B17" s="19" t="s">
        <v>34</v>
      </c>
      <c r="C17" s="20">
        <v>37000</v>
      </c>
      <c r="D17" s="21">
        <v>0</v>
      </c>
      <c r="E17" s="21">
        <v>0</v>
      </c>
      <c r="F17" s="21">
        <v>0</v>
      </c>
      <c r="G17" s="18">
        <f t="shared" si="0"/>
        <v>37000</v>
      </c>
    </row>
    <row r="18" spans="1:7" ht="12.75">
      <c r="A18" s="36" t="s">
        <v>20</v>
      </c>
      <c r="B18" s="15" t="s">
        <v>31</v>
      </c>
      <c r="C18" s="16">
        <f>+(C21-C16-C17)/100*4.7</f>
        <v>1854.354669464848</v>
      </c>
      <c r="D18" s="16">
        <f>+D21/100*4.7</f>
        <v>3555.8237145855187</v>
      </c>
      <c r="E18" s="16">
        <f>+E21/100*4.7</f>
        <v>2988.6673662119624</v>
      </c>
      <c r="F18" s="16">
        <f>+F21/100*4.7</f>
        <v>2401.7838405036728</v>
      </c>
      <c r="G18" s="18">
        <f t="shared" si="0"/>
        <v>10800.629590766002</v>
      </c>
    </row>
    <row r="19" spans="1:7" ht="12.75">
      <c r="A19" s="36" t="s">
        <v>20</v>
      </c>
      <c r="B19" s="15" t="s">
        <v>28</v>
      </c>
      <c r="C19" s="16">
        <v>14600</v>
      </c>
      <c r="D19" s="17">
        <v>14600</v>
      </c>
      <c r="E19" s="17">
        <v>14600</v>
      </c>
      <c r="F19" s="17">
        <v>14200</v>
      </c>
      <c r="G19" s="18">
        <f t="shared" si="0"/>
        <v>58000</v>
      </c>
    </row>
    <row r="20" spans="1:7" ht="12.75">
      <c r="A20" s="14"/>
      <c r="B20" s="15"/>
      <c r="C20" s="22"/>
      <c r="D20" s="15"/>
      <c r="E20" s="15"/>
      <c r="F20" s="15"/>
      <c r="G20" s="23"/>
    </row>
    <row r="21" spans="1:7" ht="12.75">
      <c r="A21" s="24"/>
      <c r="B21" s="7" t="s">
        <v>8</v>
      </c>
      <c r="C21" s="25">
        <f>+SUM(C6:C19)</f>
        <v>80469.35466946485</v>
      </c>
      <c r="D21" s="25">
        <f>+SUM(D6:D19)</f>
        <v>75655.82371458551</v>
      </c>
      <c r="E21" s="25">
        <f>+SUM(E6:E19)</f>
        <v>63588.667366211965</v>
      </c>
      <c r="F21" s="25">
        <f>+SUM(F6:F19)</f>
        <v>51101.783840503675</v>
      </c>
      <c r="G21" s="26">
        <f>+SUM(G6:G19)</f>
        <v>270815.62959076604</v>
      </c>
    </row>
    <row r="22" spans="1:7" ht="12.75">
      <c r="A22" s="10"/>
      <c r="B22" s="11"/>
      <c r="C22" s="27"/>
      <c r="D22" s="11"/>
      <c r="E22" s="11"/>
      <c r="F22" s="11"/>
      <c r="G22" s="13"/>
    </row>
    <row r="23" spans="1:7" ht="12.75">
      <c r="A23" s="14" t="s">
        <v>0</v>
      </c>
      <c r="B23" s="15" t="s">
        <v>9</v>
      </c>
      <c r="C23" s="22">
        <v>0</v>
      </c>
      <c r="D23" s="17">
        <v>124000</v>
      </c>
      <c r="E23" s="17">
        <v>104000</v>
      </c>
      <c r="F23" s="17">
        <v>104000</v>
      </c>
      <c r="G23" s="18">
        <f aca="true" t="shared" si="1" ref="G23:G36">+SUM(C23:F23)</f>
        <v>332000</v>
      </c>
    </row>
    <row r="24" spans="1:7" ht="12.75">
      <c r="A24" s="14" t="s">
        <v>6</v>
      </c>
      <c r="B24" s="15" t="s">
        <v>9</v>
      </c>
      <c r="C24" s="22">
        <v>0</v>
      </c>
      <c r="D24" s="15">
        <v>0</v>
      </c>
      <c r="E24" s="17">
        <v>124000</v>
      </c>
      <c r="F24" s="17">
        <v>104000</v>
      </c>
      <c r="G24" s="18">
        <f t="shared" si="1"/>
        <v>228000</v>
      </c>
    </row>
    <row r="25" spans="1:7" ht="12.75">
      <c r="A25" s="14"/>
      <c r="B25" s="15"/>
      <c r="C25" s="22"/>
      <c r="D25" s="15"/>
      <c r="E25" s="15"/>
      <c r="F25" s="15"/>
      <c r="G25" s="23"/>
    </row>
    <row r="26" spans="1:7" ht="12.75">
      <c r="A26" s="14" t="s">
        <v>0</v>
      </c>
      <c r="B26" s="15" t="s">
        <v>10</v>
      </c>
      <c r="C26" s="28">
        <v>0</v>
      </c>
      <c r="D26" s="17">
        <v>15000</v>
      </c>
      <c r="E26" s="17">
        <v>15000</v>
      </c>
      <c r="F26" s="17">
        <v>14000</v>
      </c>
      <c r="G26" s="18">
        <f t="shared" si="1"/>
        <v>44000</v>
      </c>
    </row>
    <row r="27" spans="1:7" ht="12.75">
      <c r="A27" s="14" t="s">
        <v>6</v>
      </c>
      <c r="B27" s="15" t="s">
        <v>10</v>
      </c>
      <c r="C27" s="28">
        <v>0</v>
      </c>
      <c r="D27" s="15">
        <v>0</v>
      </c>
      <c r="E27" s="17">
        <v>15000</v>
      </c>
      <c r="F27" s="17">
        <v>14000</v>
      </c>
      <c r="G27" s="18">
        <f t="shared" si="1"/>
        <v>29000</v>
      </c>
    </row>
    <row r="28" spans="1:7" ht="12.75">
      <c r="A28" s="14"/>
      <c r="B28" s="15"/>
      <c r="C28" s="28"/>
      <c r="D28" s="15"/>
      <c r="E28" s="15"/>
      <c r="F28" s="15"/>
      <c r="G28" s="23"/>
    </row>
    <row r="29" spans="1:7" ht="12.75">
      <c r="A29" s="14" t="s">
        <v>0</v>
      </c>
      <c r="B29" s="15" t="s">
        <v>11</v>
      </c>
      <c r="C29" s="28">
        <v>0</v>
      </c>
      <c r="D29" s="17">
        <v>11000</v>
      </c>
      <c r="E29" s="17">
        <v>11000</v>
      </c>
      <c r="F29" s="17">
        <v>11000</v>
      </c>
      <c r="G29" s="18">
        <f t="shared" si="1"/>
        <v>33000</v>
      </c>
    </row>
    <row r="30" spans="1:7" ht="12.75">
      <c r="A30" s="14" t="s">
        <v>6</v>
      </c>
      <c r="B30" s="15" t="s">
        <v>11</v>
      </c>
      <c r="C30" s="28">
        <v>0</v>
      </c>
      <c r="D30" s="15">
        <v>0</v>
      </c>
      <c r="E30" s="17">
        <v>11000</v>
      </c>
      <c r="F30" s="17">
        <v>11000</v>
      </c>
      <c r="G30" s="18">
        <f t="shared" si="1"/>
        <v>22000</v>
      </c>
    </row>
    <row r="31" spans="1:7" ht="12.75">
      <c r="A31" s="14"/>
      <c r="B31" s="15"/>
      <c r="C31" s="28"/>
      <c r="D31" s="15"/>
      <c r="E31" s="15"/>
      <c r="F31" s="15"/>
      <c r="G31" s="23"/>
    </row>
    <row r="32" spans="1:7" ht="27" customHeight="1">
      <c r="A32" s="36" t="s">
        <v>20</v>
      </c>
      <c r="B32" s="19" t="s">
        <v>21</v>
      </c>
      <c r="C32" s="21">
        <v>12000</v>
      </c>
      <c r="D32" s="17">
        <v>12000</v>
      </c>
      <c r="E32" s="17">
        <v>12000</v>
      </c>
      <c r="F32" s="17">
        <v>12000</v>
      </c>
      <c r="G32" s="18">
        <f t="shared" si="1"/>
        <v>48000</v>
      </c>
    </row>
    <row r="33" spans="1:7" ht="14.25" customHeight="1">
      <c r="A33" s="36" t="s">
        <v>20</v>
      </c>
      <c r="B33" s="19" t="s">
        <v>22</v>
      </c>
      <c r="C33" s="21">
        <v>1700</v>
      </c>
      <c r="D33" s="17">
        <v>1700</v>
      </c>
      <c r="E33" s="17">
        <v>1700</v>
      </c>
      <c r="F33" s="17">
        <v>1700</v>
      </c>
      <c r="G33" s="18">
        <f t="shared" si="1"/>
        <v>6800</v>
      </c>
    </row>
    <row r="34" spans="1:7" ht="14.25" customHeight="1">
      <c r="A34" s="36"/>
      <c r="B34" s="19"/>
      <c r="C34" s="21"/>
      <c r="D34" s="17"/>
      <c r="E34" s="17"/>
      <c r="F34" s="17"/>
      <c r="G34" s="18"/>
    </row>
    <row r="35" spans="1:7" ht="14.25" customHeight="1">
      <c r="A35" s="36" t="s">
        <v>20</v>
      </c>
      <c r="B35" s="19" t="s">
        <v>33</v>
      </c>
      <c r="C35" s="21">
        <v>58012</v>
      </c>
      <c r="D35" s="17">
        <v>236</v>
      </c>
      <c r="E35" s="17">
        <v>0</v>
      </c>
      <c r="F35" s="17">
        <v>0</v>
      </c>
      <c r="G35" s="18">
        <f t="shared" si="1"/>
        <v>58248</v>
      </c>
    </row>
    <row r="36" spans="1:7" ht="26.25" customHeight="1">
      <c r="A36" s="36" t="s">
        <v>20</v>
      </c>
      <c r="B36" s="19" t="s">
        <v>35</v>
      </c>
      <c r="C36" s="21">
        <v>287400</v>
      </c>
      <c r="D36" s="17">
        <v>0</v>
      </c>
      <c r="E36" s="17">
        <v>0</v>
      </c>
      <c r="F36" s="17">
        <v>0</v>
      </c>
      <c r="G36" s="18">
        <f t="shared" si="1"/>
        <v>287400</v>
      </c>
    </row>
    <row r="37" spans="1:7" ht="14.25" customHeight="1">
      <c r="A37" s="36" t="s">
        <v>20</v>
      </c>
      <c r="B37" s="19" t="s">
        <v>30</v>
      </c>
      <c r="C37" s="21">
        <f>+(C43-C35-C36)*3.8/100</f>
        <v>1346.9854469854474</v>
      </c>
      <c r="D37" s="21">
        <f>+D43*3.8/100</f>
        <v>7285.413721413722</v>
      </c>
      <c r="E37" s="21">
        <f>+E43*3.8/100</f>
        <v>12407.276507276507</v>
      </c>
      <c r="F37" s="21">
        <f>+F43*3.8/100</f>
        <v>11534.303534303535</v>
      </c>
      <c r="G37" s="18">
        <f>+SUM(C37:F37)</f>
        <v>32573.97920997921</v>
      </c>
    </row>
    <row r="38" spans="1:7" ht="16.5" customHeight="1">
      <c r="A38" s="36" t="s">
        <v>20</v>
      </c>
      <c r="B38" s="19" t="s">
        <v>23</v>
      </c>
      <c r="C38" s="21">
        <v>3800</v>
      </c>
      <c r="D38" s="17">
        <v>3900</v>
      </c>
      <c r="E38" s="17">
        <v>3900</v>
      </c>
      <c r="F38" s="17">
        <v>3900</v>
      </c>
      <c r="G38" s="18">
        <f>+SUM(C38:F38)</f>
        <v>15500</v>
      </c>
    </row>
    <row r="39" spans="1:7" ht="27.75" customHeight="1">
      <c r="A39" s="36" t="s">
        <v>20</v>
      </c>
      <c r="B39" s="19" t="s">
        <v>24</v>
      </c>
      <c r="C39" s="21">
        <v>5100</v>
      </c>
      <c r="D39" s="17">
        <v>5100</v>
      </c>
      <c r="E39" s="17">
        <v>5100</v>
      </c>
      <c r="F39" s="17">
        <v>5000</v>
      </c>
      <c r="G39" s="18">
        <f>+SUM(C39:F39)</f>
        <v>20300</v>
      </c>
    </row>
    <row r="40" spans="1:7" ht="25.5" customHeight="1">
      <c r="A40" s="36" t="s">
        <v>20</v>
      </c>
      <c r="B40" s="19" t="s">
        <v>29</v>
      </c>
      <c r="C40" s="21">
        <v>10900</v>
      </c>
      <c r="D40" s="17">
        <v>10900</v>
      </c>
      <c r="E40" s="17">
        <v>10800</v>
      </c>
      <c r="F40" s="17">
        <v>10800</v>
      </c>
      <c r="G40" s="18">
        <f>+SUM(C40:F40)</f>
        <v>43400</v>
      </c>
    </row>
    <row r="41" spans="1:7" ht="17.25" customHeight="1">
      <c r="A41" s="36" t="s">
        <v>20</v>
      </c>
      <c r="B41" s="19" t="s">
        <v>25</v>
      </c>
      <c r="C41" s="21">
        <v>600</v>
      </c>
      <c r="D41" s="17">
        <v>600</v>
      </c>
      <c r="E41" s="17">
        <v>600</v>
      </c>
      <c r="F41" s="17">
        <v>600</v>
      </c>
      <c r="G41" s="18">
        <f>+SUM(C41:F41)</f>
        <v>2400</v>
      </c>
    </row>
    <row r="42" spans="1:7" ht="14.25" customHeight="1">
      <c r="A42" s="14"/>
      <c r="B42" s="19"/>
      <c r="C42" s="21"/>
      <c r="D42" s="17"/>
      <c r="E42" s="17"/>
      <c r="F42" s="17"/>
      <c r="G42" s="18"/>
    </row>
    <row r="43" spans="1:14" ht="12.75">
      <c r="A43" s="24"/>
      <c r="B43" s="7" t="s">
        <v>12</v>
      </c>
      <c r="C43" s="25">
        <f>+SUM(C23:C41)</f>
        <v>380858.98544698546</v>
      </c>
      <c r="D43" s="25">
        <f>+SUM(D23:D41)</f>
        <v>191721.41372141373</v>
      </c>
      <c r="E43" s="25">
        <f>+SUM(E23:E41)</f>
        <v>326507.2765072765</v>
      </c>
      <c r="F43" s="25">
        <f>+SUM(F23:F41)</f>
        <v>303534.30353430356</v>
      </c>
      <c r="G43" s="26">
        <f>+SUM(G23:G41)</f>
        <v>1202621.9792099793</v>
      </c>
      <c r="I43" s="7"/>
      <c r="J43" s="25"/>
      <c r="K43" s="25"/>
      <c r="L43" s="25"/>
      <c r="M43" s="25"/>
      <c r="N43" s="26"/>
    </row>
    <row r="44" spans="1:14" ht="12.75">
      <c r="A44" s="10"/>
      <c r="B44" s="11"/>
      <c r="C44" s="29"/>
      <c r="D44" s="30"/>
      <c r="E44" s="30"/>
      <c r="F44" s="30"/>
      <c r="G44" s="31"/>
      <c r="I44" s="11"/>
      <c r="J44" s="29"/>
      <c r="K44" s="30"/>
      <c r="L44" s="30"/>
      <c r="M44" s="30"/>
      <c r="N44" s="31"/>
    </row>
    <row r="45" spans="1:14" ht="12.75">
      <c r="A45" s="14"/>
      <c r="B45" s="34" t="s">
        <v>71</v>
      </c>
      <c r="C45" s="35">
        <f>+C21+C43</f>
        <v>461328.34011645033</v>
      </c>
      <c r="D45" s="35">
        <f>+D21+D43</f>
        <v>267377.2374359992</v>
      </c>
      <c r="E45" s="35">
        <f>+E21+E43</f>
        <v>390095.94387348846</v>
      </c>
      <c r="F45" s="35">
        <f>+F21+F43</f>
        <v>354636.0873748072</v>
      </c>
      <c r="G45" s="78">
        <f>+G21+G43</f>
        <v>1473437.6088007453</v>
      </c>
      <c r="I45" s="7"/>
      <c r="J45" s="32"/>
      <c r="K45" s="32"/>
      <c r="L45" s="32"/>
      <c r="M45" s="32"/>
      <c r="N45" s="33"/>
    </row>
    <row r="46" spans="1:14" ht="12.75">
      <c r="A46" s="10"/>
      <c r="B46" s="5"/>
      <c r="C46" s="79"/>
      <c r="D46" s="79"/>
      <c r="E46" s="79"/>
      <c r="F46" s="79"/>
      <c r="G46" s="80"/>
      <c r="H46" s="15"/>
      <c r="I46" s="34"/>
      <c r="J46" s="35"/>
      <c r="K46" s="35"/>
      <c r="L46" s="35"/>
      <c r="M46" s="35"/>
      <c r="N46" s="35"/>
    </row>
    <row r="47" spans="1:14" ht="12.75">
      <c r="A47" s="36" t="s">
        <v>20</v>
      </c>
      <c r="B47" s="50" t="s">
        <v>72</v>
      </c>
      <c r="C47" s="81">
        <v>0</v>
      </c>
      <c r="D47" s="81">
        <v>0</v>
      </c>
      <c r="E47" s="81">
        <v>0</v>
      </c>
      <c r="F47" s="81">
        <v>0</v>
      </c>
      <c r="G47" s="65">
        <f>+SUM(C47:F47)</f>
        <v>0</v>
      </c>
      <c r="H47" s="47"/>
      <c r="I47" s="34"/>
      <c r="J47" s="35"/>
      <c r="K47" s="35"/>
      <c r="L47" s="35"/>
      <c r="M47" s="35"/>
      <c r="N47" s="35"/>
    </row>
    <row r="48" spans="1:14" ht="12.75">
      <c r="A48" s="36" t="s">
        <v>20</v>
      </c>
      <c r="B48" s="50" t="s">
        <v>73</v>
      </c>
      <c r="C48" s="81">
        <v>49700</v>
      </c>
      <c r="D48" s="81">
        <v>49600</v>
      </c>
      <c r="E48" s="81">
        <v>49600</v>
      </c>
      <c r="F48" s="81">
        <v>49600</v>
      </c>
      <c r="G48" s="65">
        <f>+SUM(C48:F48)</f>
        <v>198500</v>
      </c>
      <c r="H48" s="47"/>
      <c r="I48" s="34"/>
      <c r="J48" s="35"/>
      <c r="K48" s="35"/>
      <c r="L48" s="35"/>
      <c r="M48" s="35"/>
      <c r="N48" s="35"/>
    </row>
    <row r="49" spans="1:14" ht="12.75">
      <c r="A49" s="36" t="s">
        <v>20</v>
      </c>
      <c r="B49" s="50" t="s">
        <v>74</v>
      </c>
      <c r="C49" s="81">
        <v>21300</v>
      </c>
      <c r="D49" s="81">
        <v>21300</v>
      </c>
      <c r="E49" s="81">
        <v>21200</v>
      </c>
      <c r="F49" s="81">
        <v>21200</v>
      </c>
      <c r="G49" s="65">
        <f>+SUM(C49:F49)</f>
        <v>85000</v>
      </c>
      <c r="H49" s="47"/>
      <c r="I49" s="34"/>
      <c r="J49" s="35"/>
      <c r="K49" s="35"/>
      <c r="L49" s="35"/>
      <c r="M49" s="35"/>
      <c r="N49" s="35"/>
    </row>
    <row r="50" spans="1:14" ht="12.75">
      <c r="A50" s="36"/>
      <c r="B50" s="50"/>
      <c r="C50" s="81"/>
      <c r="D50" s="81"/>
      <c r="E50" s="81"/>
      <c r="F50" s="81"/>
      <c r="G50" s="65"/>
      <c r="H50" s="47"/>
      <c r="I50" s="34"/>
      <c r="J50" s="35"/>
      <c r="K50" s="35"/>
      <c r="L50" s="35"/>
      <c r="M50" s="35"/>
      <c r="N50" s="35"/>
    </row>
    <row r="51" spans="1:8" ht="12.75">
      <c r="A51" s="24"/>
      <c r="B51" s="82" t="s">
        <v>75</v>
      </c>
      <c r="C51" s="32">
        <f>+SUM(C47:C49)</f>
        <v>71000</v>
      </c>
      <c r="D51" s="32">
        <f>+SUM(D47:D49)</f>
        <v>70900</v>
      </c>
      <c r="E51" s="32">
        <f>+SUM(E47:E49)</f>
        <v>70800</v>
      </c>
      <c r="F51" s="32">
        <f>+SUM(F47:F49)</f>
        <v>70800</v>
      </c>
      <c r="G51" s="26">
        <f>+SUM(C51:F51)</f>
        <v>283500</v>
      </c>
      <c r="H51" s="47"/>
    </row>
    <row r="52" spans="1:8" ht="12.75">
      <c r="A52" s="10"/>
      <c r="B52" s="83"/>
      <c r="C52" s="84"/>
      <c r="D52" s="84"/>
      <c r="E52" s="84"/>
      <c r="F52" s="84"/>
      <c r="G52" s="63"/>
      <c r="H52" s="47"/>
    </row>
    <row r="53" spans="1:8" ht="12.75">
      <c r="A53" s="24"/>
      <c r="B53" s="82" t="s">
        <v>26</v>
      </c>
      <c r="C53" s="32">
        <f>+C45+C51</f>
        <v>532328.3401164503</v>
      </c>
      <c r="D53" s="32">
        <f>+D45+D51</f>
        <v>338277.2374359992</v>
      </c>
      <c r="E53" s="32">
        <f>+E45+E51</f>
        <v>460895.94387348846</v>
      </c>
      <c r="F53" s="32">
        <f>+F45+F51</f>
        <v>425436.0873748072</v>
      </c>
      <c r="G53" s="32">
        <f>+G45+G51</f>
        <v>1756937.6088007453</v>
      </c>
      <c r="H53" s="47"/>
    </row>
    <row r="54" spans="1:8" ht="12.75">
      <c r="A54" s="15"/>
      <c r="B54" s="34"/>
      <c r="C54" s="81"/>
      <c r="D54" s="81"/>
      <c r="E54" s="81"/>
      <c r="F54" s="81"/>
      <c r="G54" s="81"/>
      <c r="H54" s="47"/>
    </row>
    <row r="55" spans="1:7" ht="12.75">
      <c r="A55" t="s">
        <v>76</v>
      </c>
      <c r="B55" s="34"/>
      <c r="C55" s="35"/>
      <c r="D55" s="35"/>
      <c r="E55" s="35"/>
      <c r="F55" s="35"/>
      <c r="G55" s="35"/>
    </row>
    <row r="56" spans="1:7" ht="12.75">
      <c r="A56" t="s">
        <v>13</v>
      </c>
      <c r="B56" s="34"/>
      <c r="C56" s="35"/>
      <c r="D56" s="35"/>
      <c r="E56" s="35"/>
      <c r="F56" s="35"/>
      <c r="G56" s="35"/>
    </row>
    <row r="57" spans="1:7" ht="12.75">
      <c r="A57" t="s">
        <v>14</v>
      </c>
      <c r="B57" s="34"/>
      <c r="C57" s="35"/>
      <c r="D57" s="35"/>
      <c r="E57" s="35"/>
      <c r="F57" s="35"/>
      <c r="G57" s="35"/>
    </row>
    <row r="58" spans="1:7" ht="12.75">
      <c r="A58" t="s">
        <v>15</v>
      </c>
      <c r="B58" s="34"/>
      <c r="C58" s="35"/>
      <c r="D58" s="35"/>
      <c r="E58" s="35"/>
      <c r="F58" s="35"/>
      <c r="G58" s="35"/>
    </row>
    <row r="59" spans="1:7" ht="12.75">
      <c r="A59" t="s">
        <v>16</v>
      </c>
      <c r="B59" s="34"/>
      <c r="C59" s="35"/>
      <c r="D59" s="35"/>
      <c r="E59" s="35"/>
      <c r="F59" s="35"/>
      <c r="G59" s="35"/>
    </row>
    <row r="60" spans="1:7" ht="12.75">
      <c r="A60" t="s">
        <v>17</v>
      </c>
      <c r="B60" s="34"/>
      <c r="C60" s="35"/>
      <c r="D60" s="35"/>
      <c r="E60" s="35"/>
      <c r="F60" s="35"/>
      <c r="G60" s="35"/>
    </row>
    <row r="61" spans="1:7" ht="12.75">
      <c r="A61" t="s">
        <v>18</v>
      </c>
      <c r="B61" s="34"/>
      <c r="C61" s="35"/>
      <c r="D61" s="35"/>
      <c r="E61" s="35"/>
      <c r="F61" s="35"/>
      <c r="G61" s="35"/>
    </row>
    <row r="62" spans="2:7" ht="12.75">
      <c r="B62" s="34"/>
      <c r="C62" s="35"/>
      <c r="D62" s="35"/>
      <c r="E62" s="35"/>
      <c r="F62" s="35"/>
      <c r="G62" s="35"/>
    </row>
    <row r="63" spans="1:7" ht="12.75">
      <c r="A63" t="s">
        <v>27</v>
      </c>
      <c r="B63" s="34"/>
      <c r="C63" s="35"/>
      <c r="D63" s="35"/>
      <c r="E63" s="35"/>
      <c r="F63" s="35"/>
      <c r="G63" s="35"/>
    </row>
    <row r="64" spans="3:7" ht="12.75">
      <c r="C64" s="2"/>
      <c r="D64" s="1"/>
      <c r="E64" s="1"/>
      <c r="F64" s="1"/>
      <c r="G64" s="1"/>
    </row>
    <row r="65" spans="1:7" ht="27" customHeight="1">
      <c r="A65" s="87" t="s">
        <v>32</v>
      </c>
      <c r="B65" s="87"/>
      <c r="C65" s="87"/>
      <c r="D65" s="87"/>
      <c r="E65" s="87"/>
      <c r="F65" s="87"/>
      <c r="G65" s="87"/>
    </row>
    <row r="66" spans="1:7" ht="39" customHeight="1">
      <c r="A66" s="87" t="s">
        <v>36</v>
      </c>
      <c r="B66" s="87"/>
      <c r="C66" s="87"/>
      <c r="D66" s="87"/>
      <c r="E66" s="87"/>
      <c r="F66" s="87"/>
      <c r="G66" s="87"/>
    </row>
    <row r="67" spans="3:7" ht="12.75">
      <c r="C67" s="1"/>
      <c r="D67" s="1"/>
      <c r="E67" s="1"/>
      <c r="F67" s="1"/>
      <c r="G67" s="1"/>
    </row>
    <row r="68" spans="3:7" ht="12.75">
      <c r="C68" s="1"/>
      <c r="D68" s="1"/>
      <c r="E68" s="1"/>
      <c r="F68" s="1"/>
      <c r="G68" s="1"/>
    </row>
    <row r="69" spans="3:7" ht="12.75">
      <c r="C69" s="1"/>
      <c r="D69" s="1"/>
      <c r="E69" s="1"/>
      <c r="F69" s="1"/>
      <c r="G69" s="1"/>
    </row>
    <row r="70" spans="3:7" ht="12.75">
      <c r="C70" s="1"/>
      <c r="D70" s="1"/>
      <c r="E70" s="1"/>
      <c r="F70" s="1"/>
      <c r="G70" s="1"/>
    </row>
    <row r="71" spans="3:7" ht="12.75">
      <c r="C71" s="1"/>
      <c r="D71" s="1"/>
      <c r="E71" s="1"/>
      <c r="F71" s="1"/>
      <c r="G71" s="1"/>
    </row>
    <row r="72" spans="3:7" ht="12.75">
      <c r="C72" s="1"/>
      <c r="D72" s="1"/>
      <c r="E72" s="1"/>
      <c r="F72" s="1"/>
      <c r="G72" s="1"/>
    </row>
  </sheetData>
  <mergeCells count="3">
    <mergeCell ref="A66:G66"/>
    <mergeCell ref="C3:G3"/>
    <mergeCell ref="A65:G65"/>
  </mergeCells>
  <printOptions/>
  <pageMargins left="0.75" right="0.75" top="1" bottom="1" header="0" footer="0"/>
  <pageSetup fitToHeight="2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0">
      <selection activeCell="F31" sqref="F31"/>
    </sheetView>
  </sheetViews>
  <sheetFormatPr defaultColWidth="9.140625" defaultRowHeight="12.75"/>
  <cols>
    <col min="1" max="1" width="35.421875" style="48" customWidth="1"/>
    <col min="2" max="6" width="10.57421875" style="48" customWidth="1"/>
    <col min="7" max="16384" width="9.140625" style="48" customWidth="1"/>
  </cols>
  <sheetData>
    <row r="1" spans="1:7" ht="15.75">
      <c r="A1" s="53" t="s">
        <v>67</v>
      </c>
      <c r="B1" s="47"/>
      <c r="C1" s="47"/>
      <c r="D1" s="47"/>
      <c r="E1" s="47"/>
      <c r="F1" s="47"/>
      <c r="G1" s="47"/>
    </row>
    <row r="2" spans="1:7" ht="12.75">
      <c r="A2" s="34"/>
      <c r="B2" s="47"/>
      <c r="C2" s="47"/>
      <c r="D2" s="47"/>
      <c r="E2" s="47"/>
      <c r="F2" s="47"/>
      <c r="G2" s="47"/>
    </row>
    <row r="3" spans="1:7" ht="12.75">
      <c r="A3" s="34"/>
      <c r="B3" s="88" t="s">
        <v>4</v>
      </c>
      <c r="C3" s="88"/>
      <c r="D3" s="88"/>
      <c r="E3" s="88"/>
      <c r="F3" s="88"/>
      <c r="G3" s="47"/>
    </row>
    <row r="4" spans="1:7" ht="12.75">
      <c r="A4" s="46" t="s">
        <v>3</v>
      </c>
      <c r="B4" s="56">
        <v>2008</v>
      </c>
      <c r="C4" s="56">
        <v>2009</v>
      </c>
      <c r="D4" s="56">
        <v>2010</v>
      </c>
      <c r="E4" s="56">
        <v>2011</v>
      </c>
      <c r="F4" s="57" t="s">
        <v>1</v>
      </c>
      <c r="G4" s="52"/>
    </row>
    <row r="5" spans="1:7" ht="12.75">
      <c r="A5" s="58"/>
      <c r="B5" s="59"/>
      <c r="C5" s="59"/>
      <c r="D5" s="59"/>
      <c r="E5" s="59"/>
      <c r="F5" s="60"/>
      <c r="G5" s="47"/>
    </row>
    <row r="6" spans="1:7" ht="26.25" customHeight="1">
      <c r="A6" s="61" t="s">
        <v>57</v>
      </c>
      <c r="B6" s="62">
        <v>10000</v>
      </c>
      <c r="C6" s="62">
        <v>54120</v>
      </c>
      <c r="D6" s="62">
        <v>54120</v>
      </c>
      <c r="E6" s="62">
        <v>54120</v>
      </c>
      <c r="F6" s="63">
        <f>+SUM(B6:E6)</f>
        <v>172360</v>
      </c>
      <c r="G6" s="47"/>
    </row>
    <row r="7" spans="1:7" ht="12.75">
      <c r="A7" s="64"/>
      <c r="B7" s="49"/>
      <c r="C7" s="49"/>
      <c r="D7" s="49"/>
      <c r="E7" s="49"/>
      <c r="F7" s="65"/>
      <c r="G7" s="47"/>
    </row>
    <row r="8" spans="1:7" ht="25.5" customHeight="1">
      <c r="A8" s="66" t="s">
        <v>58</v>
      </c>
      <c r="B8" s="54">
        <v>10000</v>
      </c>
      <c r="C8" s="49">
        <v>43720</v>
      </c>
      <c r="D8" s="54">
        <v>43720</v>
      </c>
      <c r="E8" s="54">
        <v>43720</v>
      </c>
      <c r="F8" s="65">
        <f>+SUM(B8:E8)</f>
        <v>141160</v>
      </c>
      <c r="G8" s="47"/>
    </row>
    <row r="9" spans="1:7" ht="12.75">
      <c r="A9" s="67"/>
      <c r="B9" s="54"/>
      <c r="C9" s="54"/>
      <c r="D9" s="54"/>
      <c r="E9" s="54"/>
      <c r="F9" s="68"/>
      <c r="G9" s="47"/>
    </row>
    <row r="10" spans="1:7" ht="26.25" customHeight="1">
      <c r="A10" s="66" t="s">
        <v>59</v>
      </c>
      <c r="B10" s="54">
        <v>0</v>
      </c>
      <c r="C10" s="54">
        <v>62790</v>
      </c>
      <c r="D10" s="54">
        <v>62790</v>
      </c>
      <c r="E10" s="54">
        <v>62790</v>
      </c>
      <c r="F10" s="65">
        <f>+SUM(B10:E10)</f>
        <v>188370</v>
      </c>
      <c r="G10" s="47"/>
    </row>
    <row r="11" spans="1:7" ht="12.75">
      <c r="A11" s="69"/>
      <c r="B11" s="54"/>
      <c r="C11" s="49"/>
      <c r="D11" s="49"/>
      <c r="E11" s="49"/>
      <c r="F11" s="65"/>
      <c r="G11" s="47"/>
    </row>
    <row r="12" spans="1:7" s="51" customFormat="1" ht="15" customHeight="1">
      <c r="A12" s="66" t="s">
        <v>60</v>
      </c>
      <c r="B12" s="54">
        <v>15000</v>
      </c>
      <c r="C12" s="54">
        <v>10000</v>
      </c>
      <c r="D12" s="54">
        <v>0</v>
      </c>
      <c r="E12" s="54">
        <v>0</v>
      </c>
      <c r="F12" s="65">
        <f>+SUM(B12:E12)</f>
        <v>25000</v>
      </c>
      <c r="G12" s="50"/>
    </row>
    <row r="13" spans="1:7" s="51" customFormat="1" ht="12.75">
      <c r="A13" s="69"/>
      <c r="B13" s="55"/>
      <c r="C13" s="54"/>
      <c r="D13" s="54"/>
      <c r="E13" s="54"/>
      <c r="F13" s="68"/>
      <c r="G13" s="50"/>
    </row>
    <row r="14" spans="1:7" s="51" customFormat="1" ht="15" customHeight="1">
      <c r="A14" s="66" t="s">
        <v>61</v>
      </c>
      <c r="B14" s="54">
        <v>8000</v>
      </c>
      <c r="C14" s="54">
        <v>24000</v>
      </c>
      <c r="D14" s="54">
        <v>0</v>
      </c>
      <c r="E14" s="54">
        <v>0</v>
      </c>
      <c r="F14" s="65">
        <f>+SUM(B14:E14)</f>
        <v>32000</v>
      </c>
      <c r="G14" s="50"/>
    </row>
    <row r="15" spans="1:7" s="51" customFormat="1" ht="12.75">
      <c r="A15" s="69"/>
      <c r="B15" s="54"/>
      <c r="C15" s="54"/>
      <c r="D15" s="54"/>
      <c r="E15" s="54"/>
      <c r="F15" s="68"/>
      <c r="G15" s="50"/>
    </row>
    <row r="16" spans="1:7" s="51" customFormat="1" ht="24.75" customHeight="1">
      <c r="A16" s="66" t="s">
        <v>62</v>
      </c>
      <c r="B16" s="54">
        <v>8000</v>
      </c>
      <c r="C16" s="54">
        <v>28800</v>
      </c>
      <c r="D16" s="54">
        <v>0</v>
      </c>
      <c r="E16" s="54">
        <v>0</v>
      </c>
      <c r="F16" s="65">
        <f>+SUM(B16:E16)</f>
        <v>36800</v>
      </c>
      <c r="G16" s="50"/>
    </row>
    <row r="17" spans="1:7" s="51" customFormat="1" ht="12.75">
      <c r="A17" s="69"/>
      <c r="B17" s="54"/>
      <c r="C17" s="54"/>
      <c r="D17" s="54"/>
      <c r="E17" s="54"/>
      <c r="F17" s="68"/>
      <c r="G17" s="50"/>
    </row>
    <row r="18" spans="1:7" s="51" customFormat="1" ht="25.5" customHeight="1">
      <c r="A18" s="66" t="s">
        <v>63</v>
      </c>
      <c r="B18" s="54">
        <v>10000</v>
      </c>
      <c r="C18" s="54">
        <v>54120</v>
      </c>
      <c r="D18" s="54">
        <v>54120</v>
      </c>
      <c r="E18" s="54">
        <v>54120</v>
      </c>
      <c r="F18" s="65">
        <f>+SUM(B18:E18)</f>
        <v>172360</v>
      </c>
      <c r="G18" s="50"/>
    </row>
    <row r="19" spans="1:7" s="51" customFormat="1" ht="12.75">
      <c r="A19" s="70"/>
      <c r="B19" s="54"/>
      <c r="C19" s="54"/>
      <c r="D19" s="54"/>
      <c r="E19" s="54"/>
      <c r="F19" s="68"/>
      <c r="G19" s="50"/>
    </row>
    <row r="20" spans="1:7" s="51" customFormat="1" ht="24" customHeight="1">
      <c r="A20" s="66" t="s">
        <v>64</v>
      </c>
      <c r="B20" s="54">
        <v>0</v>
      </c>
      <c r="C20" s="54">
        <v>9200</v>
      </c>
      <c r="D20" s="54">
        <v>0</v>
      </c>
      <c r="E20" s="54">
        <v>0</v>
      </c>
      <c r="F20" s="65">
        <f>+SUM(B20:E20)</f>
        <v>9200</v>
      </c>
      <c r="G20" s="50"/>
    </row>
    <row r="21" spans="1:7" s="51" customFormat="1" ht="12.75">
      <c r="A21" s="70"/>
      <c r="B21" s="54"/>
      <c r="C21" s="54"/>
      <c r="D21" s="54"/>
      <c r="E21" s="54"/>
      <c r="F21" s="68"/>
      <c r="G21" s="50"/>
    </row>
    <row r="22" spans="1:7" s="51" customFormat="1" ht="12.75">
      <c r="A22" s="70" t="s">
        <v>65</v>
      </c>
      <c r="B22" s="54">
        <v>0</v>
      </c>
      <c r="C22" s="54">
        <v>6900</v>
      </c>
      <c r="D22" s="54">
        <v>0</v>
      </c>
      <c r="E22" s="54">
        <v>0</v>
      </c>
      <c r="F22" s="65">
        <f>+SUM(B22:E22)</f>
        <v>6900</v>
      </c>
      <c r="G22" s="50"/>
    </row>
    <row r="23" spans="1:7" s="51" customFormat="1" ht="12.75">
      <c r="A23" s="70"/>
      <c r="B23" s="54"/>
      <c r="C23" s="54"/>
      <c r="D23" s="54"/>
      <c r="E23" s="54"/>
      <c r="F23" s="68"/>
      <c r="G23" s="50"/>
    </row>
    <row r="24" spans="1:7" s="51" customFormat="1" ht="12.75">
      <c r="A24" s="70" t="s">
        <v>66</v>
      </c>
      <c r="B24" s="54">
        <v>0</v>
      </c>
      <c r="C24" s="54">
        <v>5000</v>
      </c>
      <c r="D24" s="54">
        <v>0</v>
      </c>
      <c r="E24" s="54">
        <v>0</v>
      </c>
      <c r="F24" s="65">
        <f>+SUM(B24:E24)</f>
        <v>5000</v>
      </c>
      <c r="G24" s="50"/>
    </row>
    <row r="25" spans="1:7" s="51" customFormat="1" ht="12.75">
      <c r="A25" s="70"/>
      <c r="B25" s="54"/>
      <c r="C25" s="54"/>
      <c r="D25" s="54"/>
      <c r="E25" s="54"/>
      <c r="F25" s="68"/>
      <c r="G25" s="50"/>
    </row>
    <row r="26" spans="1:7" ht="12.75">
      <c r="A26" s="71" t="s">
        <v>56</v>
      </c>
      <c r="B26" s="49">
        <v>1250</v>
      </c>
      <c r="C26" s="49">
        <v>1250</v>
      </c>
      <c r="D26" s="49">
        <v>1250</v>
      </c>
      <c r="E26" s="49">
        <v>1250</v>
      </c>
      <c r="F26" s="65">
        <f>+SUM(B26:E26)</f>
        <v>5000</v>
      </c>
      <c r="G26" s="47"/>
    </row>
    <row r="27" spans="1:7" ht="12.75">
      <c r="A27" s="71"/>
      <c r="B27" s="49"/>
      <c r="C27" s="49"/>
      <c r="D27" s="49"/>
      <c r="E27" s="49"/>
      <c r="F27" s="65"/>
      <c r="G27" s="47"/>
    </row>
    <row r="28" spans="1:7" ht="12.75">
      <c r="A28" s="72" t="s">
        <v>43</v>
      </c>
      <c r="B28" s="73">
        <f>+SUM(B6:B26)</f>
        <v>62250</v>
      </c>
      <c r="C28" s="73">
        <f>+SUM(C6:C26)</f>
        <v>299900</v>
      </c>
      <c r="D28" s="73">
        <f>+SUM(D6:D26)</f>
        <v>216000</v>
      </c>
      <c r="E28" s="73">
        <f>+SUM(E6:E26)</f>
        <v>216000</v>
      </c>
      <c r="F28" s="74">
        <f>+SUM(F6:F26)</f>
        <v>794150</v>
      </c>
      <c r="G28" s="47"/>
    </row>
    <row r="29" spans="1:7" ht="12.75">
      <c r="A29" s="47"/>
      <c r="B29" s="49"/>
      <c r="C29" s="49"/>
      <c r="D29" s="49"/>
      <c r="E29" s="49"/>
      <c r="F29" s="49"/>
      <c r="G29" s="47"/>
    </row>
    <row r="30" spans="1:7" ht="12.75">
      <c r="A30" s="47"/>
      <c r="B30" s="49"/>
      <c r="C30" s="49"/>
      <c r="D30" s="49"/>
      <c r="E30" s="49"/>
      <c r="F30" s="49"/>
      <c r="G30" s="47"/>
    </row>
    <row r="31" spans="1:7" ht="12.75">
      <c r="A31" s="47"/>
      <c r="B31" s="49"/>
      <c r="C31" s="49"/>
      <c r="D31" s="49"/>
      <c r="E31" s="49"/>
      <c r="F31" s="49"/>
      <c r="G31" s="47"/>
    </row>
    <row r="32" spans="1:7" ht="12.75">
      <c r="A32" s="47"/>
      <c r="B32" s="49"/>
      <c r="C32" s="49"/>
      <c r="D32" s="49"/>
      <c r="E32" s="49"/>
      <c r="F32" s="49"/>
      <c r="G32" s="47"/>
    </row>
  </sheetData>
  <mergeCells count="1">
    <mergeCell ref="B3:F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21" sqref="C21"/>
    </sheetView>
  </sheetViews>
  <sheetFormatPr defaultColWidth="9.140625" defaultRowHeight="12.75"/>
  <cols>
    <col min="1" max="1" width="40.140625" style="0" customWidth="1"/>
  </cols>
  <sheetData>
    <row r="1" ht="15.75">
      <c r="A1" s="3" t="s">
        <v>41</v>
      </c>
    </row>
    <row r="2" spans="1:7" ht="12.75">
      <c r="A2" s="10"/>
      <c r="B2" s="85" t="s">
        <v>4</v>
      </c>
      <c r="C2" s="85"/>
      <c r="D2" s="85"/>
      <c r="E2" s="85"/>
      <c r="F2" s="85"/>
      <c r="G2" s="86"/>
    </row>
    <row r="3" spans="1:7" ht="25.5" customHeight="1">
      <c r="A3" s="6" t="s">
        <v>3</v>
      </c>
      <c r="B3" s="75">
        <v>2007</v>
      </c>
      <c r="C3" s="76">
        <v>2008</v>
      </c>
      <c r="D3" s="76">
        <v>2009</v>
      </c>
      <c r="E3" s="76">
        <v>2010</v>
      </c>
      <c r="F3" s="8" t="s">
        <v>68</v>
      </c>
      <c r="G3" s="9" t="s">
        <v>1</v>
      </c>
    </row>
    <row r="4" spans="1:8" ht="12.75">
      <c r="A4" s="10" t="s">
        <v>44</v>
      </c>
      <c r="B4" s="30">
        <v>0</v>
      </c>
      <c r="C4" s="30">
        <v>0</v>
      </c>
      <c r="D4" s="30">
        <v>6787</v>
      </c>
      <c r="E4" s="30">
        <v>8367</v>
      </c>
      <c r="F4" s="30">
        <v>0</v>
      </c>
      <c r="G4" s="31">
        <f>+SUM(B4:F4)</f>
        <v>15154</v>
      </c>
      <c r="H4" s="1"/>
    </row>
    <row r="5" spans="1:8" ht="12.75">
      <c r="A5" s="14" t="s">
        <v>45</v>
      </c>
      <c r="B5" s="17">
        <v>20112</v>
      </c>
      <c r="C5" s="17">
        <v>11947</v>
      </c>
      <c r="D5" s="17">
        <v>8358</v>
      </c>
      <c r="E5" s="17">
        <v>0</v>
      </c>
      <c r="F5" s="17">
        <v>0</v>
      </c>
      <c r="G5" s="18">
        <f aca="true" t="shared" si="0" ref="G5:G13">+SUM(B5:F5)</f>
        <v>40417</v>
      </c>
      <c r="H5" s="1"/>
    </row>
    <row r="6" spans="1:8" ht="12.75">
      <c r="A6" s="14" t="s">
        <v>46</v>
      </c>
      <c r="B6" s="17">
        <v>0</v>
      </c>
      <c r="C6" s="17">
        <v>0</v>
      </c>
      <c r="D6" s="17">
        <v>0</v>
      </c>
      <c r="E6" s="17">
        <v>0</v>
      </c>
      <c r="F6" s="17">
        <v>19599</v>
      </c>
      <c r="G6" s="18">
        <f t="shared" si="0"/>
        <v>19599</v>
      </c>
      <c r="H6" s="1"/>
    </row>
    <row r="7" spans="1:8" ht="12.75">
      <c r="A7" s="14" t="s">
        <v>47</v>
      </c>
      <c r="B7" s="17">
        <v>0</v>
      </c>
      <c r="C7" s="17">
        <v>9603</v>
      </c>
      <c r="D7" s="17">
        <v>8267</v>
      </c>
      <c r="E7" s="17">
        <v>0</v>
      </c>
      <c r="F7" s="17">
        <v>0</v>
      </c>
      <c r="G7" s="18">
        <f t="shared" si="0"/>
        <v>17870</v>
      </c>
      <c r="H7" s="1"/>
    </row>
    <row r="8" spans="1:8" ht="12.75">
      <c r="A8" s="14" t="s">
        <v>48</v>
      </c>
      <c r="B8" s="17">
        <v>12105</v>
      </c>
      <c r="C8" s="17">
        <v>7503</v>
      </c>
      <c r="D8" s="17">
        <v>5962</v>
      </c>
      <c r="E8" s="17">
        <v>5381</v>
      </c>
      <c r="F8" s="17">
        <v>8500</v>
      </c>
      <c r="G8" s="18">
        <f t="shared" si="0"/>
        <v>39451</v>
      </c>
      <c r="H8" s="1"/>
    </row>
    <row r="9" spans="1:8" ht="12.75">
      <c r="A9" s="14" t="s">
        <v>51</v>
      </c>
      <c r="B9" s="17">
        <v>0</v>
      </c>
      <c r="C9" s="17">
        <v>0</v>
      </c>
      <c r="D9" s="17">
        <v>0</v>
      </c>
      <c r="E9" s="17">
        <v>16333</v>
      </c>
      <c r="F9" s="17">
        <v>24144</v>
      </c>
      <c r="G9" s="18">
        <f t="shared" si="0"/>
        <v>40477</v>
      </c>
      <c r="H9" s="1"/>
    </row>
    <row r="10" spans="1:8" ht="12.75">
      <c r="A10" s="14" t="s">
        <v>52</v>
      </c>
      <c r="B10" s="17">
        <v>31745</v>
      </c>
      <c r="C10" s="17">
        <v>24874</v>
      </c>
      <c r="D10" s="17">
        <v>20608</v>
      </c>
      <c r="E10" s="17">
        <v>0</v>
      </c>
      <c r="F10" s="17">
        <v>0</v>
      </c>
      <c r="G10" s="18">
        <f t="shared" si="0"/>
        <v>77227</v>
      </c>
      <c r="H10" s="1"/>
    </row>
    <row r="11" spans="1:8" ht="12.75">
      <c r="A11" s="14" t="s">
        <v>53</v>
      </c>
      <c r="B11" s="17">
        <v>7240</v>
      </c>
      <c r="C11" s="17">
        <v>16980</v>
      </c>
      <c r="D11" s="17">
        <v>15133</v>
      </c>
      <c r="E11" s="17">
        <v>6111</v>
      </c>
      <c r="F11" s="17">
        <v>0</v>
      </c>
      <c r="G11" s="18">
        <f t="shared" si="0"/>
        <v>45464</v>
      </c>
      <c r="H11" s="1"/>
    </row>
    <row r="12" spans="1:8" ht="12.75">
      <c r="A12" s="14" t="s">
        <v>54</v>
      </c>
      <c r="B12" s="17">
        <v>19810</v>
      </c>
      <c r="C12" s="17">
        <v>13654</v>
      </c>
      <c r="D12" s="17">
        <v>13004</v>
      </c>
      <c r="E12" s="17">
        <v>0</v>
      </c>
      <c r="F12" s="17">
        <v>0</v>
      </c>
      <c r="G12" s="18">
        <f t="shared" si="0"/>
        <v>46468</v>
      </c>
      <c r="H12" s="1"/>
    </row>
    <row r="13" spans="1:8" ht="12.75">
      <c r="A13" s="14" t="s">
        <v>55</v>
      </c>
      <c r="B13" s="17">
        <v>0</v>
      </c>
      <c r="C13" s="17">
        <v>0</v>
      </c>
      <c r="D13" s="17">
        <v>0</v>
      </c>
      <c r="E13" s="17">
        <v>0</v>
      </c>
      <c r="F13" s="17">
        <v>39969</v>
      </c>
      <c r="G13" s="18">
        <f t="shared" si="0"/>
        <v>39969</v>
      </c>
      <c r="H13" s="1"/>
    </row>
    <row r="14" spans="1:8" ht="12.75">
      <c r="A14" s="72" t="s">
        <v>1</v>
      </c>
      <c r="B14" s="25">
        <f aca="true" t="shared" si="1" ref="B14:G14">+SUM(B4:B13)</f>
        <v>91012</v>
      </c>
      <c r="C14" s="25">
        <f t="shared" si="1"/>
        <v>84561</v>
      </c>
      <c r="D14" s="25">
        <f t="shared" si="1"/>
        <v>78119</v>
      </c>
      <c r="E14" s="25">
        <f t="shared" si="1"/>
        <v>36192</v>
      </c>
      <c r="F14" s="25">
        <f t="shared" si="1"/>
        <v>92212</v>
      </c>
      <c r="G14" s="26">
        <f t="shared" si="1"/>
        <v>382096</v>
      </c>
      <c r="H14" s="1"/>
    </row>
    <row r="15" spans="1:8" ht="12.75">
      <c r="A15" s="15"/>
      <c r="B15" s="17"/>
      <c r="C15" s="1"/>
      <c r="D15" s="1"/>
      <c r="E15" s="1"/>
      <c r="F15" s="1"/>
      <c r="G15" s="1"/>
      <c r="H15" s="1"/>
    </row>
    <row r="16" spans="2:8" ht="12.75">
      <c r="B16" s="1"/>
      <c r="C16" s="1"/>
      <c r="D16" s="1"/>
      <c r="E16" s="1"/>
      <c r="F16" s="1"/>
      <c r="G16" s="1"/>
      <c r="H16" s="1"/>
    </row>
    <row r="17" spans="2:8" ht="12.75">
      <c r="B17" s="1"/>
      <c r="C17" s="1"/>
      <c r="D17" s="1"/>
      <c r="E17" s="1"/>
      <c r="F17" s="1"/>
      <c r="G17" s="1"/>
      <c r="H17" s="1"/>
    </row>
    <row r="18" spans="2:8" ht="12.75">
      <c r="B18" s="1"/>
      <c r="C18" s="1"/>
      <c r="D18" s="1"/>
      <c r="E18" s="1"/>
      <c r="F18" s="1"/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  <row r="20" spans="2:8" ht="12.75">
      <c r="B20" s="1"/>
      <c r="C20" s="1"/>
      <c r="D20" s="1"/>
      <c r="E20" s="1"/>
      <c r="F20" s="1"/>
      <c r="G20" s="1"/>
      <c r="H20" s="1"/>
    </row>
  </sheetData>
  <mergeCells count="1">
    <mergeCell ref="B2:G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18" sqref="B18"/>
    </sheetView>
  </sheetViews>
  <sheetFormatPr defaultColWidth="9.140625" defaultRowHeight="12.75"/>
  <cols>
    <col min="1" max="1" width="40.140625" style="0" customWidth="1"/>
    <col min="2" max="2" width="12.7109375" style="0" customWidth="1"/>
  </cols>
  <sheetData>
    <row r="1" ht="15.75">
      <c r="A1" s="3" t="s">
        <v>69</v>
      </c>
    </row>
    <row r="3" spans="1:6" ht="12.75">
      <c r="A3" s="10"/>
      <c r="B3" s="85" t="s">
        <v>4</v>
      </c>
      <c r="C3" s="85"/>
      <c r="D3" s="85"/>
      <c r="E3" s="85"/>
      <c r="F3" s="86"/>
    </row>
    <row r="4" spans="1:6" ht="25.5" customHeight="1">
      <c r="A4" s="6" t="s">
        <v>3</v>
      </c>
      <c r="B4" s="77">
        <v>2008</v>
      </c>
      <c r="C4" s="77">
        <v>2009</v>
      </c>
      <c r="D4" s="8">
        <v>2010</v>
      </c>
      <c r="E4" s="8">
        <v>2011</v>
      </c>
      <c r="F4" s="9" t="s">
        <v>1</v>
      </c>
    </row>
    <row r="5" spans="1:6" ht="12.75">
      <c r="A5" s="10" t="s">
        <v>48</v>
      </c>
      <c r="B5" s="30">
        <v>4900</v>
      </c>
      <c r="C5" s="30">
        <v>0</v>
      </c>
      <c r="D5" s="30">
        <v>0</v>
      </c>
      <c r="E5" s="30">
        <v>0</v>
      </c>
      <c r="F5" s="31">
        <f>+SUM(B5:E5)</f>
        <v>4900</v>
      </c>
    </row>
    <row r="6" spans="1:6" ht="12.75">
      <c r="A6" s="14" t="s">
        <v>49</v>
      </c>
      <c r="B6" s="17">
        <v>2500</v>
      </c>
      <c r="C6" s="17">
        <v>0</v>
      </c>
      <c r="D6" s="17">
        <v>0</v>
      </c>
      <c r="E6" s="17">
        <v>0</v>
      </c>
      <c r="F6" s="18">
        <f>+SUM(B6:E6)</f>
        <v>2500</v>
      </c>
    </row>
    <row r="7" spans="1:6" ht="12.75">
      <c r="A7" s="14" t="s">
        <v>50</v>
      </c>
      <c r="B7" s="17">
        <v>2000</v>
      </c>
      <c r="C7" s="17">
        <v>0</v>
      </c>
      <c r="D7" s="17">
        <v>0</v>
      </c>
      <c r="E7" s="17">
        <v>0</v>
      </c>
      <c r="F7" s="18">
        <f>+SUM(B7:E7)</f>
        <v>2000</v>
      </c>
    </row>
    <row r="8" spans="1:6" ht="12.75">
      <c r="A8" s="14" t="s">
        <v>52</v>
      </c>
      <c r="B8" s="17">
        <v>9300</v>
      </c>
      <c r="C8" s="17">
        <v>0</v>
      </c>
      <c r="D8" s="17">
        <v>0</v>
      </c>
      <c r="E8" s="17">
        <v>0</v>
      </c>
      <c r="F8" s="18">
        <f>+SUM(B8:E8)</f>
        <v>9300</v>
      </c>
    </row>
    <row r="9" spans="1:6" ht="12.75">
      <c r="A9" s="14" t="s">
        <v>54</v>
      </c>
      <c r="B9" s="17">
        <v>4700</v>
      </c>
      <c r="C9" s="17">
        <v>0</v>
      </c>
      <c r="D9" s="17">
        <v>0</v>
      </c>
      <c r="E9" s="17">
        <v>0</v>
      </c>
      <c r="F9" s="18">
        <f>+SUM(B9:E9)</f>
        <v>4700</v>
      </c>
    </row>
    <row r="10" spans="1:6" ht="12.75">
      <c r="A10" s="72" t="s">
        <v>1</v>
      </c>
      <c r="B10" s="25">
        <f>+SUM(B5:B9)</f>
        <v>23400</v>
      </c>
      <c r="C10" s="25">
        <f>+SUM(C5:C9)</f>
        <v>0</v>
      </c>
      <c r="D10" s="25">
        <f>+SUM(D5:D9)</f>
        <v>0</v>
      </c>
      <c r="E10" s="25">
        <f>+SUM(E5:E9)</f>
        <v>0</v>
      </c>
      <c r="F10" s="26">
        <f>+SUM(F5:F9)</f>
        <v>23400</v>
      </c>
    </row>
    <row r="11" spans="1:6" ht="12.75">
      <c r="A11" s="15"/>
      <c r="B11" s="17"/>
      <c r="C11" s="17"/>
      <c r="D11" s="1"/>
      <c r="E11" s="1"/>
      <c r="F11" s="1"/>
    </row>
    <row r="12" ht="12.75">
      <c r="C12" s="45"/>
    </row>
  </sheetData>
  <mergeCells count="1">
    <mergeCell ref="B3:F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Uddannelses- og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UUF</dc:creator>
  <cp:keywords/>
  <dc:description/>
  <cp:lastModifiedBy>BUF</cp:lastModifiedBy>
  <cp:lastPrinted>2007-09-05T13:50:30Z</cp:lastPrinted>
  <dcterms:created xsi:type="dcterms:W3CDTF">2007-09-05T07:02:31Z</dcterms:created>
  <dcterms:modified xsi:type="dcterms:W3CDTF">2007-09-07T15:11:33Z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