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Regnskabsprognose-brutto" sheetId="1" r:id="rId1"/>
    <sheet name="Aktivitetstal" sheetId="2" r:id="rId2"/>
    <sheet name="Kommunale serviceudgifter" sheetId="3" r:id="rId3"/>
  </sheets>
  <definedNames/>
  <calcPr fullCalcOnLoad="1"/>
</workbook>
</file>

<file path=xl/sharedStrings.xml><?xml version="1.0" encoding="utf-8"?>
<sst xmlns="http://schemas.openxmlformats.org/spreadsheetml/2006/main" count="122" uniqueCount="68">
  <si>
    <t>Uddannelses- og Ungdomsforvaltningen</t>
  </si>
  <si>
    <t>Vedtaget budget</t>
  </si>
  <si>
    <t>Tb</t>
  </si>
  <si>
    <t>Korrigeret budget</t>
  </si>
  <si>
    <t>Forventet regnskab</t>
  </si>
  <si>
    <t>Afvigelse</t>
  </si>
  <si>
    <t>Budget</t>
  </si>
  <si>
    <t>Regnskab</t>
  </si>
  <si>
    <t>DW-regnskab</t>
  </si>
  <si>
    <t>Udgifter</t>
  </si>
  <si>
    <t>Indtægter</t>
  </si>
  <si>
    <t>Netto</t>
  </si>
  <si>
    <t>kvt.</t>
  </si>
  <si>
    <t>Rammebelagte driftsområder</t>
  </si>
  <si>
    <t>Folkeskoleområdet</t>
  </si>
  <si>
    <t>Heraf hovedkonti 3</t>
  </si>
  <si>
    <t>Heraf hovedkonti 5</t>
  </si>
  <si>
    <t>Fritidshjem og klubber</t>
  </si>
  <si>
    <t>Heraf hovedkonti 0</t>
  </si>
  <si>
    <t>Ungdomsuddannelse</t>
  </si>
  <si>
    <t>Heraf hovedkonti 4</t>
  </si>
  <si>
    <t>Voksenuddannelse</t>
  </si>
  <si>
    <t>Undervisning af voksne indvandrere</t>
  </si>
  <si>
    <t>Administration</t>
  </si>
  <si>
    <t>Heraf hovedkonti 1</t>
  </si>
  <si>
    <t>Heraf hovedkonti 6</t>
  </si>
  <si>
    <t>Rammebelagte anlægsområder</t>
  </si>
  <si>
    <t>Anlæg</t>
  </si>
  <si>
    <t>Lovbundne</t>
  </si>
  <si>
    <t>Lovbundne overordnet bevilling</t>
  </si>
  <si>
    <t>Finansposter</t>
  </si>
  <si>
    <t>Kassebevægelse</t>
  </si>
  <si>
    <t>Kontrol (Grøn = Ok ; Rød = Fejl)</t>
  </si>
  <si>
    <t>Note: De hvide felter i tabellen skal udfyldes.</t>
  </si>
  <si>
    <t>Opgørelse af kommunale serviceudgifter til IM</t>
  </si>
  <si>
    <t>Funktioner</t>
  </si>
  <si>
    <t>Vedtaget Budget</t>
  </si>
  <si>
    <t>Forventet Regnskab</t>
  </si>
  <si>
    <t>3.45 Erhvervsgrunduddannelser, dranst 1 og 2</t>
  </si>
  <si>
    <t>3.77 Daghøjskoler, dranst 1 og 2</t>
  </si>
  <si>
    <t>5.60 Introduktionsprogram m.v., dranst 1 og 2</t>
  </si>
  <si>
    <t>5.98 Beskæftigelsesordninger, dranst 1 og 2</t>
  </si>
  <si>
    <t>3.77 Daghøjskoler gruppering 1, dranst 1</t>
  </si>
  <si>
    <t>Aktivitetsoversigt</t>
  </si>
  <si>
    <t>Bevilling</t>
  </si>
  <si>
    <t>Realiseret</t>
  </si>
  <si>
    <t>Forventet</t>
  </si>
  <si>
    <t>Folkeskoler - normalundervisning (inkl. §20.1 undervisning)</t>
  </si>
  <si>
    <t>Enhedspris</t>
  </si>
  <si>
    <t>Antal elever i folkeskolen - tosprogsklasser</t>
  </si>
  <si>
    <t>Antal elever i private og statslige skoler</t>
  </si>
  <si>
    <t>Elever i almen specialundervisning</t>
  </si>
  <si>
    <t>Elever i vidtgående specialundervisning (amtslig)</t>
  </si>
  <si>
    <t>Ungdomsskolen (elevpladser - heltidsundervisning)</t>
  </si>
  <si>
    <t>Ungdomsskolen (cpr-elever i almenundervisning)</t>
  </si>
  <si>
    <t>Børn i integrerede institutioner</t>
  </si>
  <si>
    <t>Antal børn i fritidsklub (10-13 år)</t>
  </si>
  <si>
    <t>Antal børn i fritidsklubber (14-17 år)</t>
  </si>
  <si>
    <t>Gymnasium (antal elever)</t>
  </si>
  <si>
    <t>HF (antal elever)</t>
  </si>
  <si>
    <t>Elever i private og statslige skoler og kurser</t>
  </si>
  <si>
    <t>Antal elever i prøveforberedende enkeltfagsundervisning</t>
  </si>
  <si>
    <t>Danskundervisning af voksne udlændinge</t>
  </si>
  <si>
    <t>1-3. kvt.</t>
  </si>
  <si>
    <t>Antal børn i skolefritidsordninger (KKFO) - normal</t>
  </si>
  <si>
    <t>Antal børn i skolefritidsordninger (KKFO) - special</t>
  </si>
  <si>
    <t>Antal børn i fritidshjem - normal</t>
  </si>
  <si>
    <t>Antal børn i fritidshjem - special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</si>
</sst>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i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i/>
      <sz val="9"/>
      <color indexed="53"/>
      <name val="Times New Roman"/>
      <family val="1"/>
    </font>
    <font>
      <i/>
      <sz val="9"/>
      <color indexed="5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9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4" borderId="18" xfId="0" applyNumberFormat="1" applyFont="1" applyFill="1" applyBorder="1" applyAlignment="1">
      <alignment/>
    </xf>
    <xf numFmtId="3" fontId="1" fillId="4" borderId="19" xfId="0" applyNumberFormat="1" applyFont="1" applyFill="1" applyBorder="1" applyAlignment="1">
      <alignment/>
    </xf>
    <xf numFmtId="3" fontId="1" fillId="4" borderId="20" xfId="0" applyNumberFormat="1" applyFont="1" applyFill="1" applyBorder="1" applyAlignment="1">
      <alignment/>
    </xf>
    <xf numFmtId="3" fontId="1" fillId="4" borderId="21" xfId="0" applyNumberFormat="1" applyFont="1" applyFill="1" applyBorder="1" applyAlignment="1">
      <alignment/>
    </xf>
    <xf numFmtId="0" fontId="2" fillId="2" borderId="22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4" borderId="25" xfId="0" applyNumberFormat="1" applyFont="1" applyFill="1" applyBorder="1" applyAlignment="1">
      <alignment/>
    </xf>
    <xf numFmtId="0" fontId="5" fillId="2" borderId="22" xfId="0" applyFont="1" applyFill="1" applyBorder="1" applyAlignment="1">
      <alignment horizontal="left" indent="2"/>
    </xf>
    <xf numFmtId="3" fontId="5" fillId="4" borderId="0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4" borderId="25" xfId="0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4" borderId="25" xfId="0" applyNumberFormat="1" applyFont="1" applyFill="1" applyBorder="1" applyAlignment="1">
      <alignment/>
    </xf>
    <xf numFmtId="3" fontId="5" fillId="4" borderId="27" xfId="0" applyNumberFormat="1" applyFont="1" applyFill="1" applyBorder="1" applyAlignment="1">
      <alignment/>
    </xf>
    <xf numFmtId="0" fontId="5" fillId="4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3" fontId="1" fillId="4" borderId="3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3" fontId="1" fillId="4" borderId="31" xfId="0" applyNumberFormat="1" applyFont="1" applyFill="1" applyBorder="1" applyAlignment="1">
      <alignment/>
    </xf>
    <xf numFmtId="3" fontId="1" fillId="4" borderId="32" xfId="0" applyNumberFormat="1" applyFont="1" applyFill="1" applyBorder="1" applyAlignment="1">
      <alignment/>
    </xf>
    <xf numFmtId="3" fontId="1" fillId="4" borderId="33" xfId="0" applyNumberFormat="1" applyFont="1" applyFill="1" applyBorder="1" applyAlignment="1">
      <alignment/>
    </xf>
    <xf numFmtId="3" fontId="1" fillId="4" borderId="34" xfId="0" applyNumberFormat="1" applyFont="1" applyFill="1" applyBorder="1" applyAlignment="1">
      <alignment/>
    </xf>
    <xf numFmtId="3" fontId="1" fillId="4" borderId="35" xfId="0" applyNumberFormat="1" applyFont="1" applyFill="1" applyBorder="1" applyAlignment="1">
      <alignment/>
    </xf>
    <xf numFmtId="3" fontId="2" fillId="4" borderId="36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3" fontId="5" fillId="4" borderId="37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0" fontId="1" fillId="4" borderId="31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4" borderId="40" xfId="0" applyFont="1" applyFill="1" applyBorder="1" applyAlignment="1">
      <alignment/>
    </xf>
    <xf numFmtId="3" fontId="1" fillId="4" borderId="40" xfId="0" applyNumberFormat="1" applyFont="1" applyFill="1" applyBorder="1" applyAlignment="1">
      <alignment/>
    </xf>
    <xf numFmtId="3" fontId="2" fillId="4" borderId="41" xfId="0" applyNumberFormat="1" applyFont="1" applyFill="1" applyBorder="1" applyAlignment="1">
      <alignment/>
    </xf>
    <xf numFmtId="0" fontId="5" fillId="4" borderId="42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3" fontId="5" fillId="4" borderId="43" xfId="0" applyNumberFormat="1" applyFont="1" applyFill="1" applyBorder="1" applyAlignment="1">
      <alignment/>
    </xf>
    <xf numFmtId="0" fontId="1" fillId="4" borderId="42" xfId="0" applyFont="1" applyFill="1" applyBorder="1" applyAlignment="1">
      <alignment/>
    </xf>
    <xf numFmtId="0" fontId="1" fillId="4" borderId="3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4" borderId="35" xfId="0" applyNumberFormat="1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3" fontId="2" fillId="4" borderId="14" xfId="0" applyNumberFormat="1" applyFont="1" applyFill="1" applyBorder="1" applyAlignment="1">
      <alignment/>
    </xf>
    <xf numFmtId="3" fontId="2" fillId="4" borderId="15" xfId="0" applyNumberFormat="1" applyFont="1" applyFill="1" applyBorder="1" applyAlignment="1">
      <alignment/>
    </xf>
    <xf numFmtId="0" fontId="1" fillId="2" borderId="44" xfId="0" applyFont="1" applyFill="1" applyBorder="1" applyAlignment="1">
      <alignment/>
    </xf>
    <xf numFmtId="3" fontId="1" fillId="4" borderId="45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4" borderId="15" xfId="0" applyNumberFormat="1" applyFont="1" applyFill="1" applyBorder="1" applyAlignment="1">
      <alignment/>
    </xf>
    <xf numFmtId="0" fontId="6" fillId="2" borderId="44" xfId="0" applyFont="1" applyFill="1" applyBorder="1" applyAlignment="1">
      <alignment/>
    </xf>
    <xf numFmtId="3" fontId="2" fillId="4" borderId="4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3" fontId="1" fillId="5" borderId="14" xfId="0" applyNumberFormat="1" applyFont="1" applyFill="1" applyBorder="1" applyAlignment="1">
      <alignment/>
    </xf>
    <xf numFmtId="3" fontId="2" fillId="5" borderId="34" xfId="0" applyNumberFormat="1" applyFont="1" applyFill="1" applyBorder="1" applyAlignment="1">
      <alignment/>
    </xf>
    <xf numFmtId="3" fontId="2" fillId="5" borderId="24" xfId="0" applyNumberFormat="1" applyFont="1" applyFill="1" applyBorder="1" applyAlignment="1">
      <alignment/>
    </xf>
    <xf numFmtId="3" fontId="5" fillId="5" borderId="40" xfId="0" applyNumberFormat="1" applyFont="1" applyFill="1" applyBorder="1" applyAlignment="1">
      <alignment/>
    </xf>
    <xf numFmtId="3" fontId="5" fillId="5" borderId="24" xfId="0" applyNumberFormat="1" applyFont="1" applyFill="1" applyBorder="1" applyAlignment="1">
      <alignment/>
    </xf>
    <xf numFmtId="3" fontId="5" fillId="5" borderId="39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0" fontId="2" fillId="0" borderId="48" xfId="0" applyFont="1" applyBorder="1" applyAlignment="1">
      <alignment horizontal="center"/>
    </xf>
    <xf numFmtId="0" fontId="8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2" fillId="0" borderId="23" xfId="15" applyNumberFormat="1" applyFont="1" applyFill="1" applyBorder="1" applyAlignment="1">
      <alignment/>
    </xf>
    <xf numFmtId="3" fontId="1" fillId="4" borderId="48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3" fillId="0" borderId="0" xfId="19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2" borderId="1" xfId="0" applyFont="1" applyFill="1" applyBorder="1" applyAlignment="1">
      <alignment/>
    </xf>
    <xf numFmtId="0" fontId="9" fillId="2" borderId="5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2" xfId="0" applyFont="1" applyFill="1" applyBorder="1" applyAlignment="1">
      <alignment/>
    </xf>
    <xf numFmtId="3" fontId="9" fillId="4" borderId="0" xfId="0" applyNumberFormat="1" applyFont="1" applyFill="1" applyAlignment="1">
      <alignment horizontal="center"/>
    </xf>
    <xf numFmtId="3" fontId="9" fillId="4" borderId="24" xfId="0" applyNumberFormat="1" applyFont="1" applyFill="1" applyBorder="1" applyAlignment="1">
      <alignment horizontal="center"/>
    </xf>
    <xf numFmtId="3" fontId="9" fillId="4" borderId="0" xfId="0" applyNumberFormat="1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4" borderId="22" xfId="0" applyNumberFormat="1" applyFont="1" applyFill="1" applyBorder="1" applyAlignment="1">
      <alignment horizontal="center"/>
    </xf>
    <xf numFmtId="0" fontId="11" fillId="2" borderId="56" xfId="0" applyFont="1" applyFill="1" applyBorder="1" applyAlignment="1">
      <alignment horizontal="left" indent="2"/>
    </xf>
    <xf numFmtId="3" fontId="9" fillId="4" borderId="37" xfId="0" applyNumberFormat="1" applyFont="1" applyFill="1" applyBorder="1" applyAlignment="1">
      <alignment horizontal="center"/>
    </xf>
    <xf numFmtId="3" fontId="11" fillId="4" borderId="27" xfId="0" applyNumberFormat="1" applyFont="1" applyFill="1" applyBorder="1" applyAlignment="1">
      <alignment horizontal="center"/>
    </xf>
    <xf numFmtId="3" fontId="9" fillId="4" borderId="57" xfId="0" applyNumberFormat="1" applyFont="1" applyFill="1" applyBorder="1" applyAlignment="1">
      <alignment horizontal="center"/>
    </xf>
    <xf numFmtId="3" fontId="11" fillId="4" borderId="40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3" fontId="11" fillId="4" borderId="56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left"/>
    </xf>
    <xf numFmtId="3" fontId="9" fillId="4" borderId="58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4" borderId="27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 horizontal="center"/>
    </xf>
    <xf numFmtId="3" fontId="9" fillId="4" borderId="59" xfId="0" applyNumberFormat="1" applyFont="1" applyFill="1" applyBorder="1" applyAlignment="1">
      <alignment horizontal="center"/>
    </xf>
    <xf numFmtId="3" fontId="9" fillId="4" borderId="24" xfId="15" applyNumberFormat="1" applyFont="1" applyFill="1" applyBorder="1" applyAlignment="1">
      <alignment horizontal="center"/>
    </xf>
    <xf numFmtId="0" fontId="11" fillId="2" borderId="43" xfId="0" applyFont="1" applyFill="1" applyBorder="1" applyAlignment="1">
      <alignment horizontal="left" indent="2"/>
    </xf>
    <xf numFmtId="3" fontId="11" fillId="0" borderId="27" xfId="0" applyNumberFormat="1" applyFont="1" applyBorder="1" applyAlignment="1">
      <alignment horizontal="center"/>
    </xf>
    <xf numFmtId="0" fontId="9" fillId="2" borderId="25" xfId="0" applyFont="1" applyFill="1" applyBorder="1" applyAlignment="1">
      <alignment/>
    </xf>
    <xf numFmtId="3" fontId="9" fillId="0" borderId="0" xfId="0" applyNumberFormat="1" applyFont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3" fontId="11" fillId="4" borderId="22" xfId="0" applyNumberFormat="1" applyFont="1" applyFill="1" applyBorder="1" applyAlignment="1">
      <alignment horizontal="center"/>
    </xf>
    <xf numFmtId="0" fontId="11" fillId="2" borderId="60" xfId="0" applyFont="1" applyFill="1" applyBorder="1" applyAlignment="1">
      <alignment horizontal="left" indent="2"/>
    </xf>
    <xf numFmtId="3" fontId="9" fillId="4" borderId="61" xfId="0" applyNumberFormat="1" applyFont="1" applyFill="1" applyBorder="1" applyAlignment="1">
      <alignment horizontal="center"/>
    </xf>
    <xf numFmtId="3" fontId="11" fillId="4" borderId="62" xfId="0" applyNumberFormat="1" applyFont="1" applyFill="1" applyBorder="1" applyAlignment="1">
      <alignment horizontal="center"/>
    </xf>
    <xf numFmtId="3" fontId="11" fillId="0" borderId="61" xfId="0" applyNumberFormat="1" applyFont="1" applyBorder="1" applyAlignment="1">
      <alignment horizontal="center"/>
    </xf>
    <xf numFmtId="3" fontId="11" fillId="4" borderId="63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4" borderId="64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left" indent="2"/>
    </xf>
    <xf numFmtId="3" fontId="9" fillId="4" borderId="47" xfId="0" applyNumberFormat="1" applyFont="1" applyFill="1" applyBorder="1" applyAlignment="1">
      <alignment horizontal="center"/>
    </xf>
    <xf numFmtId="3" fontId="11" fillId="4" borderId="14" xfId="0" applyNumberFormat="1" applyFont="1" applyFill="1" applyBorder="1" applyAlignment="1">
      <alignment horizontal="center"/>
    </xf>
    <xf numFmtId="3" fontId="11" fillId="0" borderId="47" xfId="0" applyNumberFormat="1" applyFont="1" applyBorder="1" applyAlignment="1">
      <alignment horizontal="center"/>
    </xf>
    <xf numFmtId="3" fontId="11" fillId="4" borderId="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2">
    <dxf>
      <font>
        <color rgb="FFCCFFCC"/>
      </font>
      <fill>
        <patternFill>
          <bgColor rgb="FFCCFFCC"/>
        </patternFill>
      </fill>
      <border/>
    </dxf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H1">
      <selection activeCell="T25" sqref="T25"/>
    </sheetView>
  </sheetViews>
  <sheetFormatPr defaultColWidth="9.140625" defaultRowHeight="12.75"/>
  <cols>
    <col min="1" max="1" width="40.28125" style="0" bestFit="1" customWidth="1"/>
    <col min="2" max="2" width="10.57421875" style="0" bestFit="1" customWidth="1"/>
    <col min="3" max="3" width="9.28125" style="0" bestFit="1" customWidth="1"/>
    <col min="4" max="4" width="10.8515625" style="0" bestFit="1" customWidth="1"/>
    <col min="5" max="5" width="11.7109375" style="0" bestFit="1" customWidth="1"/>
    <col min="6" max="6" width="9.28125" style="0" bestFit="1" customWidth="1"/>
    <col min="7" max="7" width="11.7109375" style="0" bestFit="1" customWidth="1"/>
    <col min="8" max="8" width="10.57421875" style="0" bestFit="1" customWidth="1"/>
    <col min="9" max="9" width="9.28125" style="0" bestFit="1" customWidth="1"/>
    <col min="10" max="10" width="10.8515625" style="0" bestFit="1" customWidth="1"/>
    <col min="11" max="11" width="10.57421875" style="0" bestFit="1" customWidth="1"/>
    <col min="12" max="12" width="9.28125" style="0" bestFit="1" customWidth="1"/>
    <col min="13" max="13" width="10.8515625" style="0" bestFit="1" customWidth="1"/>
    <col min="14" max="16" width="9.28125" style="0" bestFit="1" customWidth="1"/>
    <col min="17" max="17" width="10.421875" style="0" bestFit="1" customWidth="1"/>
    <col min="18" max="18" width="10.8515625" style="0" bestFit="1" customWidth="1"/>
    <col min="19" max="19" width="11.7109375" style="0" bestFit="1" customWidth="1"/>
    <col min="20" max="20" width="11.57421875" style="0" bestFit="1" customWidth="1"/>
  </cols>
  <sheetData>
    <row r="1" spans="1:20" ht="12.75">
      <c r="A1" s="121" t="s">
        <v>0</v>
      </c>
      <c r="B1" s="1"/>
      <c r="C1" s="123"/>
      <c r="D1" s="123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 thickBot="1">
      <c r="A2" s="122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1"/>
      <c r="P2" s="1"/>
      <c r="Q2" s="1"/>
      <c r="R2" s="1"/>
      <c r="S2" s="1"/>
      <c r="T2" s="1"/>
    </row>
    <row r="3" spans="1:20" ht="13.5" thickBot="1">
      <c r="A3" s="4"/>
      <c r="B3" s="124" t="s">
        <v>1</v>
      </c>
      <c r="C3" s="115"/>
      <c r="D3" s="116"/>
      <c r="E3" s="117" t="s">
        <v>2</v>
      </c>
      <c r="F3" s="118"/>
      <c r="G3" s="119"/>
      <c r="H3" s="114" t="s">
        <v>3</v>
      </c>
      <c r="I3" s="115"/>
      <c r="J3" s="116"/>
      <c r="K3" s="117" t="s">
        <v>4</v>
      </c>
      <c r="L3" s="118"/>
      <c r="M3" s="119"/>
      <c r="N3" s="117" t="s">
        <v>5</v>
      </c>
      <c r="O3" s="118"/>
      <c r="P3" s="120"/>
      <c r="Q3" s="5" t="s">
        <v>6</v>
      </c>
      <c r="R3" s="6" t="s">
        <v>7</v>
      </c>
      <c r="S3" s="6" t="s">
        <v>8</v>
      </c>
      <c r="T3" s="7" t="s">
        <v>5</v>
      </c>
    </row>
    <row r="4" spans="1:20" ht="14.25" thickBot="1" thickTop="1">
      <c r="A4" s="8"/>
      <c r="B4" s="9" t="s">
        <v>9</v>
      </c>
      <c r="C4" s="10" t="s">
        <v>10</v>
      </c>
      <c r="D4" s="11" t="s">
        <v>11</v>
      </c>
      <c r="E4" s="9" t="s">
        <v>9</v>
      </c>
      <c r="F4" s="10" t="s">
        <v>10</v>
      </c>
      <c r="G4" s="12" t="s">
        <v>11</v>
      </c>
      <c r="H4" s="9" t="s">
        <v>9</v>
      </c>
      <c r="I4" s="10" t="s">
        <v>10</v>
      </c>
      <c r="J4" s="11" t="s">
        <v>11</v>
      </c>
      <c r="K4" s="13" t="s">
        <v>9</v>
      </c>
      <c r="L4" s="14" t="s">
        <v>10</v>
      </c>
      <c r="M4" s="11" t="s">
        <v>11</v>
      </c>
      <c r="N4" s="15" t="s">
        <v>9</v>
      </c>
      <c r="O4" s="16" t="s">
        <v>10</v>
      </c>
      <c r="P4" s="11" t="s">
        <v>11</v>
      </c>
      <c r="Q4" s="17" t="s">
        <v>12</v>
      </c>
      <c r="R4" s="18" t="s">
        <v>12</v>
      </c>
      <c r="S4" s="18"/>
      <c r="T4" s="19"/>
    </row>
    <row r="5" spans="1:20" ht="12.75">
      <c r="A5" s="20" t="s">
        <v>13</v>
      </c>
      <c r="B5" s="21">
        <f>B6+B9+B13+B17+B19+B21</f>
        <v>4621311</v>
      </c>
      <c r="C5" s="21">
        <f>C6+C9+C13+C17+C19+C21</f>
        <v>563132</v>
      </c>
      <c r="D5" s="21">
        <f>B5-C5</f>
        <v>4058179</v>
      </c>
      <c r="E5" s="21">
        <f>E6+E9+E13+E17+E19+E21</f>
        <v>9348</v>
      </c>
      <c r="F5" s="21">
        <f>F6+F9+F13+F17+F19+F21</f>
        <v>0</v>
      </c>
      <c r="G5" s="21">
        <f>E5-F5</f>
        <v>9348</v>
      </c>
      <c r="H5" s="21">
        <f>H6+H9+H13+H17+H19+H21</f>
        <v>4630659</v>
      </c>
      <c r="I5" s="21">
        <f>I6+I9+I13+I17+I19+I21</f>
        <v>563132</v>
      </c>
      <c r="J5" s="21">
        <f>H5-I5</f>
        <v>4067527</v>
      </c>
      <c r="K5" s="21">
        <f>K6+K9+K13+K17+K19+K21</f>
        <v>4666659</v>
      </c>
      <c r="L5" s="21">
        <f>L6+L9+L13+L17+L19+L21</f>
        <v>563132</v>
      </c>
      <c r="M5" s="21">
        <f aca="true" t="shared" si="0" ref="M5:T5">M6+M9+M13+M17+M19+M21</f>
        <v>4103527</v>
      </c>
      <c r="N5" s="22">
        <f t="shared" si="0"/>
        <v>-36000</v>
      </c>
      <c r="O5" s="21">
        <f t="shared" si="0"/>
        <v>0</v>
      </c>
      <c r="P5" s="23">
        <f t="shared" si="0"/>
        <v>-36000</v>
      </c>
      <c r="Q5" s="24">
        <f t="shared" si="0"/>
        <v>3374512</v>
      </c>
      <c r="R5" s="25">
        <f t="shared" si="0"/>
        <v>3410546</v>
      </c>
      <c r="S5" s="21">
        <f t="shared" si="0"/>
        <v>3410546</v>
      </c>
      <c r="T5" s="23">
        <f t="shared" si="0"/>
        <v>-36034</v>
      </c>
    </row>
    <row r="6" spans="1:20" ht="12.75">
      <c r="A6" s="26" t="s">
        <v>14</v>
      </c>
      <c r="B6" s="27">
        <v>2607675</v>
      </c>
      <c r="C6" s="27">
        <v>82667</v>
      </c>
      <c r="D6" s="27">
        <f>B6-C6</f>
        <v>2525008</v>
      </c>
      <c r="E6" s="94">
        <f>E7+E8</f>
        <v>11786</v>
      </c>
      <c r="F6" s="94">
        <f>F7+F8</f>
        <v>0</v>
      </c>
      <c r="G6" s="27">
        <f>E6-F6</f>
        <v>11786</v>
      </c>
      <c r="H6" s="27">
        <f>B6+E6</f>
        <v>2619461</v>
      </c>
      <c r="I6" s="27">
        <f>C6+F6</f>
        <v>82667</v>
      </c>
      <c r="J6" s="27">
        <f>H6-I6</f>
        <v>2536794</v>
      </c>
      <c r="K6" s="27">
        <f>H6-N6</f>
        <v>2637761</v>
      </c>
      <c r="L6" s="27">
        <f>I6-O6</f>
        <v>82667</v>
      </c>
      <c r="M6" s="27">
        <f>J6-P6</f>
        <v>2555094</v>
      </c>
      <c r="N6" s="28">
        <f>N7+N8</f>
        <v>-18300</v>
      </c>
      <c r="O6" s="29">
        <f>O7+O8</f>
        <v>0</v>
      </c>
      <c r="P6" s="30">
        <f>N6-O6</f>
        <v>-18300</v>
      </c>
      <c r="Q6" s="31">
        <f>Q7+Q8</f>
        <v>1972494</v>
      </c>
      <c r="R6" s="32">
        <f>R7+R8</f>
        <v>2032678</v>
      </c>
      <c r="S6" s="101">
        <f>S7+S8</f>
        <v>2032678</v>
      </c>
      <c r="T6" s="33">
        <f>Q6-R6</f>
        <v>-60184</v>
      </c>
    </row>
    <row r="7" spans="1:20" ht="12.75">
      <c r="A7" s="34" t="s">
        <v>15</v>
      </c>
      <c r="B7" s="35">
        <v>2505073</v>
      </c>
      <c r="C7" s="35">
        <v>82667</v>
      </c>
      <c r="D7" s="35">
        <f aca="true" t="shared" si="1" ref="D7:D34">B7-C7</f>
        <v>2422406</v>
      </c>
      <c r="E7" s="95">
        <v>6320</v>
      </c>
      <c r="F7" s="95">
        <v>0</v>
      </c>
      <c r="G7" s="35">
        <f aca="true" t="shared" si="2" ref="G7:G31">E7-F7</f>
        <v>6320</v>
      </c>
      <c r="H7" s="35">
        <f aca="true" t="shared" si="3" ref="H7:I24">B7+E7</f>
        <v>2511393</v>
      </c>
      <c r="I7" s="35">
        <f t="shared" si="3"/>
        <v>82667</v>
      </c>
      <c r="J7" s="35">
        <f aca="true" t="shared" si="4" ref="J7:J31">H7-I7</f>
        <v>2428726</v>
      </c>
      <c r="K7" s="35">
        <f aca="true" t="shared" si="5" ref="K7:M24">H7-N7</f>
        <v>2529693</v>
      </c>
      <c r="L7" s="35">
        <f t="shared" si="5"/>
        <v>82667</v>
      </c>
      <c r="M7" s="35">
        <f t="shared" si="5"/>
        <v>2447026</v>
      </c>
      <c r="N7" s="36">
        <v>-18300</v>
      </c>
      <c r="O7" s="37">
        <v>0</v>
      </c>
      <c r="P7" s="38">
        <f aca="true" t="shared" si="6" ref="P7:P34">N7-O7</f>
        <v>-18300</v>
      </c>
      <c r="Q7" s="39">
        <v>1935669</v>
      </c>
      <c r="R7" s="40">
        <v>1993975</v>
      </c>
      <c r="S7" s="103">
        <v>1993975</v>
      </c>
      <c r="T7" s="33">
        <f aca="true" t="shared" si="7" ref="T7:T25">Q7-R7</f>
        <v>-58306</v>
      </c>
    </row>
    <row r="8" spans="1:20" ht="12.75">
      <c r="A8" s="34" t="s">
        <v>16</v>
      </c>
      <c r="B8" s="35">
        <v>102602</v>
      </c>
      <c r="C8" s="35">
        <v>0</v>
      </c>
      <c r="D8" s="35">
        <f t="shared" si="1"/>
        <v>102602</v>
      </c>
      <c r="E8" s="95">
        <v>5466</v>
      </c>
      <c r="F8" s="95">
        <v>0</v>
      </c>
      <c r="G8" s="35">
        <f t="shared" si="2"/>
        <v>5466</v>
      </c>
      <c r="H8" s="35">
        <f t="shared" si="3"/>
        <v>108068</v>
      </c>
      <c r="I8" s="35">
        <f t="shared" si="3"/>
        <v>0</v>
      </c>
      <c r="J8" s="35">
        <f t="shared" si="4"/>
        <v>108068</v>
      </c>
      <c r="K8" s="35">
        <f t="shared" si="5"/>
        <v>108068</v>
      </c>
      <c r="L8" s="35">
        <f t="shared" si="5"/>
        <v>0</v>
      </c>
      <c r="M8" s="35">
        <f t="shared" si="5"/>
        <v>108068</v>
      </c>
      <c r="N8" s="36">
        <v>0</v>
      </c>
      <c r="O8" s="37">
        <v>0</v>
      </c>
      <c r="P8" s="38">
        <f t="shared" si="6"/>
        <v>0</v>
      </c>
      <c r="Q8" s="39">
        <v>36825</v>
      </c>
      <c r="R8" s="40">
        <v>38703</v>
      </c>
      <c r="S8" s="103">
        <v>38703</v>
      </c>
      <c r="T8" s="33">
        <f t="shared" si="7"/>
        <v>-1878</v>
      </c>
    </row>
    <row r="9" spans="1:20" ht="12.75">
      <c r="A9" s="26" t="s">
        <v>17</v>
      </c>
      <c r="B9" s="27">
        <v>973811</v>
      </c>
      <c r="C9" s="27">
        <v>221612</v>
      </c>
      <c r="D9" s="27">
        <f t="shared" si="1"/>
        <v>752199</v>
      </c>
      <c r="E9" s="94">
        <f>E10+E11+E12</f>
        <v>-15797</v>
      </c>
      <c r="F9" s="94">
        <f>F10+F11+F12</f>
        <v>0</v>
      </c>
      <c r="G9" s="27">
        <f t="shared" si="2"/>
        <v>-15797</v>
      </c>
      <c r="H9" s="27">
        <f t="shared" si="3"/>
        <v>958014</v>
      </c>
      <c r="I9" s="27">
        <f t="shared" si="3"/>
        <v>221612</v>
      </c>
      <c r="J9" s="27">
        <f t="shared" si="4"/>
        <v>736402</v>
      </c>
      <c r="K9" s="27">
        <f t="shared" si="5"/>
        <v>972114</v>
      </c>
      <c r="L9" s="27">
        <f t="shared" si="5"/>
        <v>221612</v>
      </c>
      <c r="M9" s="27">
        <f t="shared" si="5"/>
        <v>750502</v>
      </c>
      <c r="N9" s="28">
        <f>N10+N11+N12</f>
        <v>-14100</v>
      </c>
      <c r="O9" s="29">
        <f>O10+O11+O12</f>
        <v>0</v>
      </c>
      <c r="P9" s="30">
        <f t="shared" si="6"/>
        <v>-14100</v>
      </c>
      <c r="Q9" s="31">
        <f>Q10+Q11+Q12</f>
        <v>606134</v>
      </c>
      <c r="R9" s="32">
        <f>R10+R11+R12</f>
        <v>588915</v>
      </c>
      <c r="S9" s="101">
        <f>S10+S11+S12</f>
        <v>588915</v>
      </c>
      <c r="T9" s="33">
        <f t="shared" si="7"/>
        <v>17219</v>
      </c>
    </row>
    <row r="10" spans="1:20" ht="12.75">
      <c r="A10" s="34" t="s">
        <v>18</v>
      </c>
      <c r="B10" s="35">
        <v>994</v>
      </c>
      <c r="C10" s="35">
        <v>366</v>
      </c>
      <c r="D10" s="35">
        <f t="shared" si="1"/>
        <v>628</v>
      </c>
      <c r="E10" s="95">
        <v>1</v>
      </c>
      <c r="F10" s="95">
        <v>0</v>
      </c>
      <c r="G10" s="35">
        <f t="shared" si="2"/>
        <v>1</v>
      </c>
      <c r="H10" s="35">
        <f t="shared" si="3"/>
        <v>995</v>
      </c>
      <c r="I10" s="35">
        <f t="shared" si="3"/>
        <v>366</v>
      </c>
      <c r="J10" s="35">
        <f t="shared" si="4"/>
        <v>629</v>
      </c>
      <c r="K10" s="35">
        <f t="shared" si="5"/>
        <v>995</v>
      </c>
      <c r="L10" s="35">
        <f t="shared" si="5"/>
        <v>366</v>
      </c>
      <c r="M10" s="35">
        <f t="shared" si="5"/>
        <v>629</v>
      </c>
      <c r="N10" s="36">
        <v>0</v>
      </c>
      <c r="O10" s="37">
        <v>0</v>
      </c>
      <c r="P10" s="38">
        <f t="shared" si="6"/>
        <v>0</v>
      </c>
      <c r="Q10" s="39">
        <v>472</v>
      </c>
      <c r="R10" s="40">
        <v>69</v>
      </c>
      <c r="S10" s="103">
        <v>69</v>
      </c>
      <c r="T10" s="33">
        <f t="shared" si="7"/>
        <v>403</v>
      </c>
    </row>
    <row r="11" spans="1:20" ht="12.75">
      <c r="A11" s="34" t="s">
        <v>15</v>
      </c>
      <c r="B11" s="35">
        <v>79220</v>
      </c>
      <c r="C11" s="35">
        <v>611</v>
      </c>
      <c r="D11" s="35">
        <f t="shared" si="1"/>
        <v>78609</v>
      </c>
      <c r="E11" s="95">
        <v>-12881</v>
      </c>
      <c r="F11" s="95">
        <v>0</v>
      </c>
      <c r="G11" s="35">
        <f t="shared" si="2"/>
        <v>-12881</v>
      </c>
      <c r="H11" s="35">
        <f t="shared" si="3"/>
        <v>66339</v>
      </c>
      <c r="I11" s="35">
        <f t="shared" si="3"/>
        <v>611</v>
      </c>
      <c r="J11" s="35">
        <f t="shared" si="4"/>
        <v>65728</v>
      </c>
      <c r="K11" s="35">
        <f t="shared" si="5"/>
        <v>68339</v>
      </c>
      <c r="L11" s="35">
        <f t="shared" si="5"/>
        <v>611</v>
      </c>
      <c r="M11" s="35">
        <f t="shared" si="5"/>
        <v>67728</v>
      </c>
      <c r="N11" s="36">
        <v>-2000</v>
      </c>
      <c r="O11" s="37">
        <v>0</v>
      </c>
      <c r="P11" s="38">
        <f t="shared" si="6"/>
        <v>-2000</v>
      </c>
      <c r="Q11" s="39">
        <v>54808</v>
      </c>
      <c r="R11" s="40">
        <v>80318</v>
      </c>
      <c r="S11" s="103">
        <v>80318</v>
      </c>
      <c r="T11" s="33">
        <f t="shared" si="7"/>
        <v>-25510</v>
      </c>
    </row>
    <row r="12" spans="1:20" ht="12.75">
      <c r="A12" s="34" t="s">
        <v>16</v>
      </c>
      <c r="B12" s="35">
        <v>893597</v>
      </c>
      <c r="C12" s="35">
        <v>220635</v>
      </c>
      <c r="D12" s="35">
        <f t="shared" si="1"/>
        <v>672962</v>
      </c>
      <c r="E12" s="95">
        <v>-2917</v>
      </c>
      <c r="F12" s="95">
        <v>0</v>
      </c>
      <c r="G12" s="35">
        <f t="shared" si="2"/>
        <v>-2917</v>
      </c>
      <c r="H12" s="35">
        <f t="shared" si="3"/>
        <v>890680</v>
      </c>
      <c r="I12" s="35">
        <f t="shared" si="3"/>
        <v>220635</v>
      </c>
      <c r="J12" s="35">
        <f t="shared" si="4"/>
        <v>670045</v>
      </c>
      <c r="K12" s="35">
        <f t="shared" si="5"/>
        <v>902780</v>
      </c>
      <c r="L12" s="35">
        <f t="shared" si="5"/>
        <v>220635</v>
      </c>
      <c r="M12" s="35">
        <f t="shared" si="5"/>
        <v>682145</v>
      </c>
      <c r="N12" s="36">
        <v>-12100</v>
      </c>
      <c r="O12" s="37">
        <v>0</v>
      </c>
      <c r="P12" s="38">
        <f t="shared" si="6"/>
        <v>-12100</v>
      </c>
      <c r="Q12" s="39">
        <v>550854</v>
      </c>
      <c r="R12" s="40">
        <v>508528</v>
      </c>
      <c r="S12" s="103">
        <v>508528</v>
      </c>
      <c r="T12" s="33">
        <f t="shared" si="7"/>
        <v>42326</v>
      </c>
    </row>
    <row r="13" spans="1:20" ht="12.75">
      <c r="A13" s="26" t="s">
        <v>19</v>
      </c>
      <c r="B13" s="27">
        <v>536890</v>
      </c>
      <c r="C13" s="27">
        <v>92040</v>
      </c>
      <c r="D13" s="27">
        <f t="shared" si="1"/>
        <v>444850</v>
      </c>
      <c r="E13" s="94">
        <f>E14+E15+E16</f>
        <v>22037</v>
      </c>
      <c r="F13" s="94">
        <f>F14+F15+F16</f>
        <v>0</v>
      </c>
      <c r="G13" s="27">
        <f t="shared" si="2"/>
        <v>22037</v>
      </c>
      <c r="H13" s="27">
        <f t="shared" si="3"/>
        <v>558927</v>
      </c>
      <c r="I13" s="27">
        <f t="shared" si="3"/>
        <v>92040</v>
      </c>
      <c r="J13" s="27">
        <f t="shared" si="4"/>
        <v>466887</v>
      </c>
      <c r="K13" s="27">
        <f t="shared" si="5"/>
        <v>556927</v>
      </c>
      <c r="L13" s="27">
        <f t="shared" si="5"/>
        <v>92040</v>
      </c>
      <c r="M13" s="27">
        <f t="shared" si="5"/>
        <v>464887</v>
      </c>
      <c r="N13" s="28">
        <f>N14+N15+N16</f>
        <v>2000</v>
      </c>
      <c r="O13" s="29">
        <f>O14+O15+O16</f>
        <v>0</v>
      </c>
      <c r="P13" s="30">
        <f t="shared" si="6"/>
        <v>2000</v>
      </c>
      <c r="Q13" s="31">
        <f>Q14+Q15+Q16</f>
        <v>432845</v>
      </c>
      <c r="R13" s="32">
        <f>R14+R15+R16</f>
        <v>428190</v>
      </c>
      <c r="S13" s="101">
        <f>S14+S15+S16</f>
        <v>428190</v>
      </c>
      <c r="T13" s="33">
        <f t="shared" si="7"/>
        <v>4655</v>
      </c>
    </row>
    <row r="14" spans="1:20" ht="12.75">
      <c r="A14" s="34" t="s">
        <v>15</v>
      </c>
      <c r="B14" s="35">
        <v>536890</v>
      </c>
      <c r="C14" s="35">
        <v>92040</v>
      </c>
      <c r="D14" s="35">
        <f t="shared" si="1"/>
        <v>444850</v>
      </c>
      <c r="E14" s="95">
        <v>-12063</v>
      </c>
      <c r="F14" s="95">
        <v>0</v>
      </c>
      <c r="G14" s="35">
        <f t="shared" si="2"/>
        <v>-12063</v>
      </c>
      <c r="H14" s="35">
        <f t="shared" si="3"/>
        <v>524827</v>
      </c>
      <c r="I14" s="35">
        <f t="shared" si="3"/>
        <v>92040</v>
      </c>
      <c r="J14" s="35">
        <f t="shared" si="4"/>
        <v>432787</v>
      </c>
      <c r="K14" s="35">
        <f t="shared" si="5"/>
        <v>522827</v>
      </c>
      <c r="L14" s="35">
        <f t="shared" si="5"/>
        <v>92040</v>
      </c>
      <c r="M14" s="35">
        <f t="shared" si="5"/>
        <v>430787</v>
      </c>
      <c r="N14" s="36">
        <v>2000</v>
      </c>
      <c r="O14" s="37">
        <v>0</v>
      </c>
      <c r="P14" s="38">
        <f t="shared" si="6"/>
        <v>2000</v>
      </c>
      <c r="Q14" s="39">
        <v>430895</v>
      </c>
      <c r="R14" s="40">
        <v>428413</v>
      </c>
      <c r="S14" s="103">
        <v>428413</v>
      </c>
      <c r="T14" s="33">
        <f t="shared" si="7"/>
        <v>2482</v>
      </c>
    </row>
    <row r="15" spans="1:20" ht="12.75">
      <c r="A15" s="34" t="s">
        <v>20</v>
      </c>
      <c r="B15" s="35">
        <v>0</v>
      </c>
      <c r="C15" s="35">
        <v>0</v>
      </c>
      <c r="D15" s="35">
        <v>0</v>
      </c>
      <c r="E15" s="95">
        <v>28600</v>
      </c>
      <c r="F15" s="95">
        <v>0</v>
      </c>
      <c r="G15" s="35">
        <f>E15-F15</f>
        <v>28600</v>
      </c>
      <c r="H15" s="35">
        <f t="shared" si="3"/>
        <v>28600</v>
      </c>
      <c r="I15" s="35">
        <f t="shared" si="3"/>
        <v>0</v>
      </c>
      <c r="J15" s="35">
        <f t="shared" si="4"/>
        <v>28600</v>
      </c>
      <c r="K15" s="35">
        <f t="shared" si="5"/>
        <v>28600</v>
      </c>
      <c r="L15" s="35">
        <f t="shared" si="5"/>
        <v>0</v>
      </c>
      <c r="M15" s="35">
        <f t="shared" si="5"/>
        <v>28600</v>
      </c>
      <c r="N15" s="36">
        <v>0</v>
      </c>
      <c r="O15" s="37">
        <v>0</v>
      </c>
      <c r="P15" s="38">
        <f>N15-O15</f>
        <v>0</v>
      </c>
      <c r="Q15" s="39">
        <v>0</v>
      </c>
      <c r="R15" s="40">
        <v>0</v>
      </c>
      <c r="S15" s="103">
        <v>0</v>
      </c>
      <c r="T15" s="33">
        <f t="shared" si="7"/>
        <v>0</v>
      </c>
    </row>
    <row r="16" spans="1:20" ht="12.75">
      <c r="A16" s="34" t="s">
        <v>16</v>
      </c>
      <c r="B16" s="35">
        <v>0</v>
      </c>
      <c r="C16" s="35">
        <v>0</v>
      </c>
      <c r="D16" s="35">
        <f t="shared" si="1"/>
        <v>0</v>
      </c>
      <c r="E16" s="95">
        <v>5500</v>
      </c>
      <c r="F16" s="95">
        <v>0</v>
      </c>
      <c r="G16" s="35">
        <f t="shared" si="2"/>
        <v>5500</v>
      </c>
      <c r="H16" s="35">
        <f t="shared" si="3"/>
        <v>5500</v>
      </c>
      <c r="I16" s="35">
        <f t="shared" si="3"/>
        <v>0</v>
      </c>
      <c r="J16" s="35">
        <f t="shared" si="4"/>
        <v>5500</v>
      </c>
      <c r="K16" s="35">
        <f t="shared" si="5"/>
        <v>5500</v>
      </c>
      <c r="L16" s="35">
        <f t="shared" si="5"/>
        <v>0</v>
      </c>
      <c r="M16" s="35">
        <f t="shared" si="5"/>
        <v>5500</v>
      </c>
      <c r="N16" s="36">
        <v>0</v>
      </c>
      <c r="O16" s="37">
        <v>0</v>
      </c>
      <c r="P16" s="38">
        <f t="shared" si="6"/>
        <v>0</v>
      </c>
      <c r="Q16" s="39">
        <v>1950</v>
      </c>
      <c r="R16" s="40">
        <v>-223</v>
      </c>
      <c r="S16" s="103">
        <v>-223</v>
      </c>
      <c r="T16" s="33">
        <f t="shared" si="7"/>
        <v>2173</v>
      </c>
    </row>
    <row r="17" spans="1:20" ht="12.75">
      <c r="A17" s="26" t="s">
        <v>21</v>
      </c>
      <c r="B17" s="27">
        <v>226289</v>
      </c>
      <c r="C17" s="27">
        <v>40871</v>
      </c>
      <c r="D17" s="27">
        <f t="shared" si="1"/>
        <v>185418</v>
      </c>
      <c r="E17" s="94">
        <f>E18</f>
        <v>31659</v>
      </c>
      <c r="F17" s="94">
        <f>F18</f>
        <v>0</v>
      </c>
      <c r="G17" s="27">
        <f t="shared" si="2"/>
        <v>31659</v>
      </c>
      <c r="H17" s="27">
        <f t="shared" si="3"/>
        <v>257948</v>
      </c>
      <c r="I17" s="27">
        <f t="shared" si="3"/>
        <v>40871</v>
      </c>
      <c r="J17" s="27">
        <f t="shared" si="4"/>
        <v>217077</v>
      </c>
      <c r="K17" s="27">
        <f t="shared" si="5"/>
        <v>268948</v>
      </c>
      <c r="L17" s="27">
        <f t="shared" si="5"/>
        <v>40871</v>
      </c>
      <c r="M17" s="27">
        <f t="shared" si="5"/>
        <v>228077</v>
      </c>
      <c r="N17" s="28">
        <f>N18</f>
        <v>-11000</v>
      </c>
      <c r="O17" s="29">
        <f>O18</f>
        <v>0</v>
      </c>
      <c r="P17" s="30">
        <f t="shared" si="6"/>
        <v>-11000</v>
      </c>
      <c r="Q17" s="31">
        <f>Q18</f>
        <v>171727</v>
      </c>
      <c r="R17" s="32">
        <f>R18</f>
        <v>186736</v>
      </c>
      <c r="S17" s="101">
        <f>S18</f>
        <v>186736</v>
      </c>
      <c r="T17" s="33">
        <f t="shared" si="7"/>
        <v>-15009</v>
      </c>
    </row>
    <row r="18" spans="1:20" ht="12.75">
      <c r="A18" s="34" t="s">
        <v>15</v>
      </c>
      <c r="B18" s="35">
        <v>226289</v>
      </c>
      <c r="C18" s="35">
        <v>40871</v>
      </c>
      <c r="D18" s="35">
        <f t="shared" si="1"/>
        <v>185418</v>
      </c>
      <c r="E18" s="95">
        <v>31659</v>
      </c>
      <c r="F18" s="95">
        <v>0</v>
      </c>
      <c r="G18" s="35">
        <f t="shared" si="2"/>
        <v>31659</v>
      </c>
      <c r="H18" s="35">
        <f t="shared" si="3"/>
        <v>257948</v>
      </c>
      <c r="I18" s="35">
        <f t="shared" si="3"/>
        <v>40871</v>
      </c>
      <c r="J18" s="35">
        <f t="shared" si="4"/>
        <v>217077</v>
      </c>
      <c r="K18" s="35">
        <f t="shared" si="5"/>
        <v>268948</v>
      </c>
      <c r="L18" s="35">
        <f t="shared" si="5"/>
        <v>40871</v>
      </c>
      <c r="M18" s="35">
        <f t="shared" si="5"/>
        <v>228077</v>
      </c>
      <c r="N18" s="36">
        <v>-11000</v>
      </c>
      <c r="O18" s="37">
        <v>0</v>
      </c>
      <c r="P18" s="38">
        <f t="shared" si="6"/>
        <v>-11000</v>
      </c>
      <c r="Q18" s="39">
        <v>171727</v>
      </c>
      <c r="R18" s="40">
        <v>186736</v>
      </c>
      <c r="S18" s="103">
        <v>186736</v>
      </c>
      <c r="T18" s="33">
        <f t="shared" si="7"/>
        <v>-15009</v>
      </c>
    </row>
    <row r="19" spans="1:20" ht="12.75">
      <c r="A19" s="26" t="s">
        <v>22</v>
      </c>
      <c r="B19" s="27">
        <v>169219</v>
      </c>
      <c r="C19" s="27">
        <v>125818</v>
      </c>
      <c r="D19" s="27">
        <f t="shared" si="1"/>
        <v>43401</v>
      </c>
      <c r="E19" s="94">
        <f>E20</f>
        <v>4224</v>
      </c>
      <c r="F19" s="94">
        <f>F20</f>
        <v>0</v>
      </c>
      <c r="G19" s="27">
        <f t="shared" si="2"/>
        <v>4224</v>
      </c>
      <c r="H19" s="27">
        <f t="shared" si="3"/>
        <v>173443</v>
      </c>
      <c r="I19" s="27">
        <f t="shared" si="3"/>
        <v>125818</v>
      </c>
      <c r="J19" s="27">
        <f t="shared" si="4"/>
        <v>47625</v>
      </c>
      <c r="K19" s="27">
        <f t="shared" si="5"/>
        <v>170443</v>
      </c>
      <c r="L19" s="27">
        <f t="shared" si="5"/>
        <v>125818</v>
      </c>
      <c r="M19" s="27">
        <f t="shared" si="5"/>
        <v>44625</v>
      </c>
      <c r="N19" s="28">
        <f>N20</f>
        <v>3000</v>
      </c>
      <c r="O19" s="29">
        <f>O20</f>
        <v>0</v>
      </c>
      <c r="P19" s="30">
        <f t="shared" si="6"/>
        <v>3000</v>
      </c>
      <c r="Q19" s="31">
        <f>Q20</f>
        <v>111447</v>
      </c>
      <c r="R19" s="32">
        <f>R20</f>
        <v>102527</v>
      </c>
      <c r="S19" s="101">
        <f>S20</f>
        <v>102527</v>
      </c>
      <c r="T19" s="33">
        <f t="shared" si="7"/>
        <v>8920</v>
      </c>
    </row>
    <row r="20" spans="1:20" ht="12.75">
      <c r="A20" s="34" t="s">
        <v>16</v>
      </c>
      <c r="B20" s="35">
        <v>169219</v>
      </c>
      <c r="C20" s="35">
        <v>125818</v>
      </c>
      <c r="D20" s="35">
        <f t="shared" si="1"/>
        <v>43401</v>
      </c>
      <c r="E20" s="95">
        <v>4224</v>
      </c>
      <c r="F20" s="95">
        <v>0</v>
      </c>
      <c r="G20" s="35">
        <f t="shared" si="2"/>
        <v>4224</v>
      </c>
      <c r="H20" s="35">
        <f t="shared" si="3"/>
        <v>173443</v>
      </c>
      <c r="I20" s="35">
        <f t="shared" si="3"/>
        <v>125818</v>
      </c>
      <c r="J20" s="35">
        <f t="shared" si="4"/>
        <v>47625</v>
      </c>
      <c r="K20" s="35">
        <f t="shared" si="5"/>
        <v>170443</v>
      </c>
      <c r="L20" s="35">
        <f t="shared" si="5"/>
        <v>125818</v>
      </c>
      <c r="M20" s="35">
        <f t="shared" si="5"/>
        <v>44625</v>
      </c>
      <c r="N20" s="36">
        <v>3000</v>
      </c>
      <c r="O20" s="37">
        <v>0</v>
      </c>
      <c r="P20" s="38">
        <f t="shared" si="6"/>
        <v>3000</v>
      </c>
      <c r="Q20" s="39">
        <v>111447</v>
      </c>
      <c r="R20" s="40">
        <v>102527</v>
      </c>
      <c r="S20" s="103">
        <v>102527</v>
      </c>
      <c r="T20" s="33">
        <f t="shared" si="7"/>
        <v>8920</v>
      </c>
    </row>
    <row r="21" spans="1:20" ht="12.75">
      <c r="A21" s="26" t="s">
        <v>23</v>
      </c>
      <c r="B21" s="27">
        <v>107427</v>
      </c>
      <c r="C21" s="27">
        <v>124</v>
      </c>
      <c r="D21" s="27">
        <f t="shared" si="1"/>
        <v>107303</v>
      </c>
      <c r="E21" s="94">
        <f>E22+E23+E24</f>
        <v>-44561</v>
      </c>
      <c r="F21" s="94">
        <f>F22+F23+F24</f>
        <v>0</v>
      </c>
      <c r="G21" s="27">
        <f t="shared" si="2"/>
        <v>-44561</v>
      </c>
      <c r="H21" s="27">
        <f t="shared" si="3"/>
        <v>62866</v>
      </c>
      <c r="I21" s="27">
        <f t="shared" si="3"/>
        <v>124</v>
      </c>
      <c r="J21" s="27">
        <f t="shared" si="4"/>
        <v>62742</v>
      </c>
      <c r="K21" s="27">
        <f t="shared" si="5"/>
        <v>60466</v>
      </c>
      <c r="L21" s="27">
        <f t="shared" si="5"/>
        <v>124</v>
      </c>
      <c r="M21" s="27">
        <f t="shared" si="5"/>
        <v>60342</v>
      </c>
      <c r="N21" s="28">
        <f>N22+N23+N24</f>
        <v>2400</v>
      </c>
      <c r="O21" s="29">
        <f>O22+O23+O24</f>
        <v>0</v>
      </c>
      <c r="P21" s="30">
        <f t="shared" si="6"/>
        <v>2400</v>
      </c>
      <c r="Q21" s="31">
        <f>Q22+Q23+Q24</f>
        <v>79865</v>
      </c>
      <c r="R21" s="32">
        <f>R22+R23+R24</f>
        <v>71500</v>
      </c>
      <c r="S21" s="101">
        <f>S22+S23+S24</f>
        <v>71500</v>
      </c>
      <c r="T21" s="33">
        <f t="shared" si="7"/>
        <v>8365</v>
      </c>
    </row>
    <row r="22" spans="1:20" ht="12.75">
      <c r="A22" s="34" t="s">
        <v>24</v>
      </c>
      <c r="B22" s="35">
        <v>0</v>
      </c>
      <c r="C22" s="35">
        <v>0</v>
      </c>
      <c r="D22" s="35">
        <f t="shared" si="1"/>
        <v>0</v>
      </c>
      <c r="E22" s="95">
        <v>0</v>
      </c>
      <c r="F22" s="95">
        <v>0</v>
      </c>
      <c r="G22" s="35">
        <f t="shared" si="2"/>
        <v>0</v>
      </c>
      <c r="H22" s="35">
        <f t="shared" si="3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35">
        <f t="shared" si="5"/>
        <v>0</v>
      </c>
      <c r="M22" s="35">
        <f t="shared" si="5"/>
        <v>0</v>
      </c>
      <c r="N22" s="36">
        <v>0</v>
      </c>
      <c r="O22" s="37">
        <v>0</v>
      </c>
      <c r="P22" s="38">
        <f t="shared" si="6"/>
        <v>0</v>
      </c>
      <c r="Q22" s="39">
        <v>0</v>
      </c>
      <c r="R22" s="40">
        <v>0</v>
      </c>
      <c r="S22" s="103">
        <v>0</v>
      </c>
      <c r="T22" s="33">
        <f t="shared" si="7"/>
        <v>0</v>
      </c>
    </row>
    <row r="23" spans="1:20" ht="12.75">
      <c r="A23" s="34" t="s">
        <v>16</v>
      </c>
      <c r="B23" s="35">
        <v>0</v>
      </c>
      <c r="C23" s="35">
        <v>0</v>
      </c>
      <c r="D23" s="35">
        <f t="shared" si="1"/>
        <v>0</v>
      </c>
      <c r="E23" s="95">
        <v>0</v>
      </c>
      <c r="F23" s="95">
        <v>0</v>
      </c>
      <c r="G23" s="35">
        <f t="shared" si="2"/>
        <v>0</v>
      </c>
      <c r="H23" s="35">
        <f t="shared" si="3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35">
        <f t="shared" si="5"/>
        <v>0</v>
      </c>
      <c r="M23" s="35">
        <f t="shared" si="5"/>
        <v>0</v>
      </c>
      <c r="N23" s="36">
        <v>0</v>
      </c>
      <c r="O23" s="37">
        <v>0</v>
      </c>
      <c r="P23" s="38">
        <f t="shared" si="6"/>
        <v>0</v>
      </c>
      <c r="Q23" s="39">
        <v>0</v>
      </c>
      <c r="R23" s="40">
        <v>0</v>
      </c>
      <c r="S23" s="103">
        <v>0</v>
      </c>
      <c r="T23" s="33">
        <f t="shared" si="7"/>
        <v>0</v>
      </c>
    </row>
    <row r="24" spans="1:20" ht="12.75">
      <c r="A24" s="34" t="s">
        <v>25</v>
      </c>
      <c r="B24" s="35">
        <v>107427</v>
      </c>
      <c r="C24" s="35">
        <v>124</v>
      </c>
      <c r="D24" s="42">
        <f t="shared" si="1"/>
        <v>107303</v>
      </c>
      <c r="E24" s="96">
        <v>-44561</v>
      </c>
      <c r="F24" s="96">
        <v>0</v>
      </c>
      <c r="G24" s="35">
        <f t="shared" si="2"/>
        <v>-44561</v>
      </c>
      <c r="H24" s="35">
        <f t="shared" si="3"/>
        <v>62866</v>
      </c>
      <c r="I24" s="35">
        <f t="shared" si="3"/>
        <v>124</v>
      </c>
      <c r="J24" s="35">
        <f t="shared" si="4"/>
        <v>62742</v>
      </c>
      <c r="K24" s="35">
        <f t="shared" si="5"/>
        <v>60466</v>
      </c>
      <c r="L24" s="35">
        <f t="shared" si="5"/>
        <v>124</v>
      </c>
      <c r="M24" s="35">
        <f t="shared" si="5"/>
        <v>60342</v>
      </c>
      <c r="N24" s="36">
        <v>2400</v>
      </c>
      <c r="O24" s="37">
        <v>0</v>
      </c>
      <c r="P24" s="43">
        <f t="shared" si="6"/>
        <v>2400</v>
      </c>
      <c r="Q24" s="39">
        <v>79865</v>
      </c>
      <c r="R24" s="40">
        <v>71500</v>
      </c>
      <c r="S24" s="103">
        <v>71500</v>
      </c>
      <c r="T24" s="33">
        <f t="shared" si="7"/>
        <v>8365</v>
      </c>
    </row>
    <row r="25" spans="1:20" ht="12.75">
      <c r="A25" s="44" t="s">
        <v>26</v>
      </c>
      <c r="B25" s="45">
        <f>B26</f>
        <v>317306</v>
      </c>
      <c r="C25" s="45">
        <f>C26</f>
        <v>0</v>
      </c>
      <c r="D25" s="46">
        <f t="shared" si="1"/>
        <v>317306</v>
      </c>
      <c r="E25" s="45">
        <f>E26</f>
        <v>221658</v>
      </c>
      <c r="F25" s="45">
        <f>F26</f>
        <v>29145</v>
      </c>
      <c r="G25" s="45">
        <f t="shared" si="2"/>
        <v>192513</v>
      </c>
      <c r="H25" s="45">
        <f>H26</f>
        <v>538964</v>
      </c>
      <c r="I25" s="45">
        <f>I26</f>
        <v>29145</v>
      </c>
      <c r="J25" s="45">
        <f t="shared" si="4"/>
        <v>509819</v>
      </c>
      <c r="K25" s="45">
        <f aca="true" t="shared" si="8" ref="K25:S25">K26</f>
        <v>514461</v>
      </c>
      <c r="L25" s="45">
        <f t="shared" si="8"/>
        <v>29145</v>
      </c>
      <c r="M25" s="45">
        <f t="shared" si="8"/>
        <v>485316</v>
      </c>
      <c r="N25" s="47">
        <f t="shared" si="8"/>
        <v>24503</v>
      </c>
      <c r="O25" s="45">
        <f t="shared" si="8"/>
        <v>0</v>
      </c>
      <c r="P25" s="48">
        <f t="shared" si="8"/>
        <v>24503</v>
      </c>
      <c r="Q25" s="49">
        <f t="shared" si="8"/>
        <v>285543</v>
      </c>
      <c r="R25" s="50">
        <f t="shared" si="8"/>
        <v>274735</v>
      </c>
      <c r="S25" s="50">
        <f t="shared" si="8"/>
        <v>0</v>
      </c>
      <c r="T25" s="113">
        <f t="shared" si="7"/>
        <v>10808</v>
      </c>
    </row>
    <row r="26" spans="1:20" ht="12.75">
      <c r="A26" s="26" t="s">
        <v>27</v>
      </c>
      <c r="B26" s="27">
        <v>317306</v>
      </c>
      <c r="C26" s="27">
        <v>0</v>
      </c>
      <c r="D26" s="52">
        <f t="shared" si="1"/>
        <v>317306</v>
      </c>
      <c r="E26" s="97">
        <f>E27+E28+E29</f>
        <v>221658</v>
      </c>
      <c r="F26" s="97">
        <f>F27+F28+F29</f>
        <v>29145</v>
      </c>
      <c r="G26" s="27">
        <f t="shared" si="2"/>
        <v>192513</v>
      </c>
      <c r="H26" s="27">
        <f aca="true" t="shared" si="9" ref="H26:I29">B26+E26</f>
        <v>538964</v>
      </c>
      <c r="I26" s="27">
        <f t="shared" si="9"/>
        <v>29145</v>
      </c>
      <c r="J26" s="27">
        <f t="shared" si="4"/>
        <v>509819</v>
      </c>
      <c r="K26" s="27">
        <f aca="true" t="shared" si="10" ref="K26:M31">H26-N26</f>
        <v>514461</v>
      </c>
      <c r="L26" s="27">
        <f t="shared" si="10"/>
        <v>29145</v>
      </c>
      <c r="M26" s="27">
        <f t="shared" si="10"/>
        <v>485316</v>
      </c>
      <c r="N26" s="112">
        <f>N27+N28</f>
        <v>24503</v>
      </c>
      <c r="O26" s="29">
        <f>O27+O28</f>
        <v>0</v>
      </c>
      <c r="P26" s="38">
        <f t="shared" si="6"/>
        <v>24503</v>
      </c>
      <c r="Q26" s="31">
        <f>Q27+Q28</f>
        <v>285543</v>
      </c>
      <c r="R26" s="32">
        <f>R27+R28</f>
        <v>274735</v>
      </c>
      <c r="S26" s="101"/>
      <c r="T26" s="33">
        <f>Q26-R26</f>
        <v>10808</v>
      </c>
    </row>
    <row r="27" spans="1:20" ht="12.75">
      <c r="A27" s="34" t="s">
        <v>15</v>
      </c>
      <c r="B27" s="35">
        <v>269579</v>
      </c>
      <c r="C27" s="35">
        <v>0</v>
      </c>
      <c r="D27" s="35">
        <f t="shared" si="1"/>
        <v>269579</v>
      </c>
      <c r="E27" s="95">
        <v>214449</v>
      </c>
      <c r="F27" s="95">
        <v>29145</v>
      </c>
      <c r="G27" s="35">
        <f t="shared" si="2"/>
        <v>185304</v>
      </c>
      <c r="H27" s="35">
        <f t="shared" si="9"/>
        <v>484028</v>
      </c>
      <c r="I27" s="35">
        <f t="shared" si="9"/>
        <v>29145</v>
      </c>
      <c r="J27" s="35">
        <f t="shared" si="4"/>
        <v>454883</v>
      </c>
      <c r="K27" s="35">
        <f t="shared" si="10"/>
        <v>492490</v>
      </c>
      <c r="L27" s="35">
        <f t="shared" si="10"/>
        <v>29145</v>
      </c>
      <c r="M27" s="35">
        <f t="shared" si="10"/>
        <v>463345</v>
      </c>
      <c r="N27" s="36">
        <v>-8462</v>
      </c>
      <c r="O27" s="37">
        <v>0</v>
      </c>
      <c r="P27" s="38">
        <f t="shared" si="6"/>
        <v>-8462</v>
      </c>
      <c r="Q27" s="39">
        <v>257054</v>
      </c>
      <c r="R27" s="40">
        <v>262731</v>
      </c>
      <c r="S27" s="103"/>
      <c r="T27" s="33">
        <f>Q27-R27</f>
        <v>-5677</v>
      </c>
    </row>
    <row r="28" spans="1:20" ht="12.75">
      <c r="A28" s="34" t="s">
        <v>16</v>
      </c>
      <c r="B28" s="35">
        <v>47727</v>
      </c>
      <c r="C28" s="35">
        <v>0</v>
      </c>
      <c r="D28" s="35">
        <f t="shared" si="1"/>
        <v>47727</v>
      </c>
      <c r="E28" s="95">
        <v>7209</v>
      </c>
      <c r="F28" s="95">
        <v>0</v>
      </c>
      <c r="G28" s="35">
        <f t="shared" si="2"/>
        <v>7209</v>
      </c>
      <c r="H28" s="35">
        <f t="shared" si="9"/>
        <v>54936</v>
      </c>
      <c r="I28" s="35">
        <f t="shared" si="9"/>
        <v>0</v>
      </c>
      <c r="J28" s="35">
        <f t="shared" si="4"/>
        <v>54936</v>
      </c>
      <c r="K28" s="35">
        <f t="shared" si="10"/>
        <v>21971</v>
      </c>
      <c r="L28" s="35">
        <f t="shared" si="10"/>
        <v>0</v>
      </c>
      <c r="M28" s="35">
        <f t="shared" si="10"/>
        <v>21971</v>
      </c>
      <c r="N28" s="36">
        <v>32965</v>
      </c>
      <c r="O28" s="37">
        <v>0</v>
      </c>
      <c r="P28" s="38">
        <f t="shared" si="6"/>
        <v>32965</v>
      </c>
      <c r="Q28" s="39">
        <v>28489</v>
      </c>
      <c r="R28" s="40">
        <v>12004</v>
      </c>
      <c r="S28" s="103"/>
      <c r="T28" s="33">
        <f>Q28-R28</f>
        <v>16485</v>
      </c>
    </row>
    <row r="29" spans="1:20" ht="12.75">
      <c r="A29" s="34" t="s">
        <v>25</v>
      </c>
      <c r="B29" s="54">
        <v>0</v>
      </c>
      <c r="C29" s="42">
        <v>0</v>
      </c>
      <c r="D29" s="35">
        <f t="shared" si="1"/>
        <v>0</v>
      </c>
      <c r="E29" s="96">
        <v>0</v>
      </c>
      <c r="F29" s="96">
        <v>0</v>
      </c>
      <c r="G29" s="35">
        <f t="shared" si="2"/>
        <v>0</v>
      </c>
      <c r="H29" s="35">
        <f t="shared" si="9"/>
        <v>0</v>
      </c>
      <c r="I29" s="35">
        <f t="shared" si="9"/>
        <v>0</v>
      </c>
      <c r="J29" s="35">
        <f t="shared" si="4"/>
        <v>0</v>
      </c>
      <c r="K29" s="35">
        <f t="shared" si="10"/>
        <v>0</v>
      </c>
      <c r="L29" s="35">
        <f t="shared" si="10"/>
        <v>0</v>
      </c>
      <c r="M29" s="35">
        <f t="shared" si="10"/>
        <v>0</v>
      </c>
      <c r="N29" s="55">
        <v>0</v>
      </c>
      <c r="O29" s="37">
        <v>0</v>
      </c>
      <c r="P29" s="43">
        <f t="shared" si="6"/>
        <v>0</v>
      </c>
      <c r="Q29" s="56">
        <v>0</v>
      </c>
      <c r="R29" s="57">
        <v>0</v>
      </c>
      <c r="S29" s="104"/>
      <c r="T29" s="33">
        <f>Q29-R29</f>
        <v>0</v>
      </c>
    </row>
    <row r="30" spans="1:20" ht="12.75">
      <c r="A30" s="44" t="s">
        <v>28</v>
      </c>
      <c r="B30" s="46">
        <f>B31</f>
        <v>0</v>
      </c>
      <c r="C30" s="46">
        <f>C31</f>
        <v>0</v>
      </c>
      <c r="D30" s="45">
        <f t="shared" si="1"/>
        <v>0</v>
      </c>
      <c r="E30" s="46">
        <f>E31</f>
        <v>0</v>
      </c>
      <c r="F30" s="46">
        <f>F31</f>
        <v>0</v>
      </c>
      <c r="G30" s="45">
        <f t="shared" si="2"/>
        <v>0</v>
      </c>
      <c r="H30" s="45">
        <f>H31</f>
        <v>0</v>
      </c>
      <c r="I30" s="45">
        <f>I31</f>
        <v>0</v>
      </c>
      <c r="J30" s="45">
        <f t="shared" si="4"/>
        <v>0</v>
      </c>
      <c r="K30" s="45">
        <f t="shared" si="10"/>
        <v>0</v>
      </c>
      <c r="L30" s="45"/>
      <c r="M30" s="51">
        <f t="shared" si="10"/>
        <v>0</v>
      </c>
      <c r="N30" s="58"/>
      <c r="O30" s="59"/>
      <c r="P30" s="60">
        <f t="shared" si="6"/>
        <v>0</v>
      </c>
      <c r="Q30" s="61">
        <f>Q31</f>
        <v>0</v>
      </c>
      <c r="R30" s="62">
        <f>R31</f>
        <v>0</v>
      </c>
      <c r="S30" s="63">
        <f>S31</f>
        <v>0</v>
      </c>
      <c r="T30" s="48">
        <f>S30-R30</f>
        <v>0</v>
      </c>
    </row>
    <row r="31" spans="1:20" ht="12.75">
      <c r="A31" s="26" t="s">
        <v>29</v>
      </c>
      <c r="B31" s="64">
        <v>0</v>
      </c>
      <c r="C31" s="52">
        <v>0</v>
      </c>
      <c r="D31" s="52">
        <f t="shared" si="1"/>
        <v>0</v>
      </c>
      <c r="E31" s="97">
        <v>0</v>
      </c>
      <c r="F31" s="97">
        <v>0</v>
      </c>
      <c r="G31" s="27">
        <f t="shared" si="2"/>
        <v>0</v>
      </c>
      <c r="H31" s="27">
        <f>B31+E31</f>
        <v>0</v>
      </c>
      <c r="I31" s="27">
        <f>C31+F31</f>
        <v>0</v>
      </c>
      <c r="J31" s="27">
        <f t="shared" si="4"/>
        <v>0</v>
      </c>
      <c r="K31" s="27">
        <f t="shared" si="10"/>
        <v>0</v>
      </c>
      <c r="L31" s="27"/>
      <c r="M31" s="33">
        <f t="shared" si="10"/>
        <v>0</v>
      </c>
      <c r="N31" s="53">
        <v>0</v>
      </c>
      <c r="O31" s="29"/>
      <c r="P31" s="65">
        <f t="shared" si="6"/>
        <v>0</v>
      </c>
      <c r="Q31" s="66">
        <v>0</v>
      </c>
      <c r="R31" s="29">
        <v>0</v>
      </c>
      <c r="S31" s="101"/>
      <c r="T31" s="33">
        <f>S31-R31</f>
        <v>0</v>
      </c>
    </row>
    <row r="32" spans="1:20" ht="12.75">
      <c r="A32" s="34"/>
      <c r="B32" s="35"/>
      <c r="C32" s="35"/>
      <c r="D32" s="42"/>
      <c r="E32" s="35"/>
      <c r="F32" s="35"/>
      <c r="G32" s="35"/>
      <c r="H32" s="35"/>
      <c r="I32" s="35"/>
      <c r="J32" s="35"/>
      <c r="K32" s="35"/>
      <c r="L32" s="35"/>
      <c r="M32" s="41"/>
      <c r="N32" s="67"/>
      <c r="O32" s="68"/>
      <c r="P32" s="38">
        <f t="shared" si="6"/>
        <v>0</v>
      </c>
      <c r="Q32" s="69"/>
      <c r="R32" s="68"/>
      <c r="S32" s="102"/>
      <c r="T32" s="70"/>
    </row>
    <row r="33" spans="1:20" ht="12.75">
      <c r="A33" s="44" t="s">
        <v>30</v>
      </c>
      <c r="B33" s="45">
        <f>B34</f>
        <v>2459</v>
      </c>
      <c r="C33" s="45">
        <f>C34</f>
        <v>2968</v>
      </c>
      <c r="D33" s="45">
        <f t="shared" si="1"/>
        <v>-509</v>
      </c>
      <c r="E33" s="45">
        <f>E34</f>
        <v>0</v>
      </c>
      <c r="F33" s="45">
        <f>F34</f>
        <v>0</v>
      </c>
      <c r="G33" s="45">
        <f>E33-F33</f>
        <v>0</v>
      </c>
      <c r="H33" s="45">
        <f>H34</f>
        <v>2459</v>
      </c>
      <c r="I33" s="45">
        <f>I34</f>
        <v>2968</v>
      </c>
      <c r="J33" s="45">
        <f>H33-I33</f>
        <v>-509</v>
      </c>
      <c r="K33" s="45">
        <f>K34</f>
        <v>2459</v>
      </c>
      <c r="L33" s="45">
        <f>L34</f>
        <v>2968</v>
      </c>
      <c r="M33" s="45">
        <f>M34</f>
        <v>-509</v>
      </c>
      <c r="N33" s="58"/>
      <c r="O33" s="59"/>
      <c r="P33" s="71">
        <f t="shared" si="6"/>
        <v>0</v>
      </c>
      <c r="Q33" s="72">
        <f>Q34</f>
        <v>0</v>
      </c>
      <c r="R33" s="50">
        <f>R34</f>
        <v>416600</v>
      </c>
      <c r="S33" s="50">
        <f>S34</f>
        <v>416600</v>
      </c>
      <c r="T33" s="51">
        <f>S33-R33</f>
        <v>0</v>
      </c>
    </row>
    <row r="34" spans="1:20" ht="12.75">
      <c r="A34" s="26" t="s">
        <v>30</v>
      </c>
      <c r="B34" s="27">
        <v>2459</v>
      </c>
      <c r="C34" s="27">
        <v>2968</v>
      </c>
      <c r="D34" s="35">
        <f t="shared" si="1"/>
        <v>-509</v>
      </c>
      <c r="E34" s="95">
        <v>0</v>
      </c>
      <c r="F34" s="95">
        <v>0</v>
      </c>
      <c r="G34" s="27">
        <f>E34-F34</f>
        <v>0</v>
      </c>
      <c r="H34" s="27">
        <f>B34+E34</f>
        <v>2459</v>
      </c>
      <c r="I34" s="27">
        <f>C34+F34</f>
        <v>2968</v>
      </c>
      <c r="J34" s="27">
        <f>H34-I34</f>
        <v>-509</v>
      </c>
      <c r="K34" s="27">
        <f>H34-N34</f>
        <v>2459</v>
      </c>
      <c r="L34" s="27">
        <f>I34-O34</f>
        <v>2968</v>
      </c>
      <c r="M34" s="27">
        <f>J34-P34</f>
        <v>-509</v>
      </c>
      <c r="N34" s="73">
        <v>0</v>
      </c>
      <c r="O34" s="74"/>
      <c r="P34" s="65">
        <f t="shared" si="6"/>
        <v>0</v>
      </c>
      <c r="Q34" s="75">
        <v>0</v>
      </c>
      <c r="R34" s="76">
        <v>416600</v>
      </c>
      <c r="S34" s="100">
        <v>416600</v>
      </c>
      <c r="T34" s="77">
        <f>S34-R34</f>
        <v>0</v>
      </c>
    </row>
    <row r="35" spans="1:20" ht="13.5" thickBot="1">
      <c r="A35" s="26"/>
      <c r="B35" s="27"/>
      <c r="C35" s="27"/>
      <c r="D35" s="35"/>
      <c r="E35" s="35"/>
      <c r="F35" s="35"/>
      <c r="G35" s="27"/>
      <c r="H35" s="27"/>
      <c r="I35" s="27"/>
      <c r="J35" s="27"/>
      <c r="K35" s="27"/>
      <c r="L35" s="27"/>
      <c r="M35" s="33"/>
      <c r="N35" s="78"/>
      <c r="O35" s="79"/>
      <c r="P35" s="80"/>
      <c r="Q35" s="81"/>
      <c r="R35" s="82"/>
      <c r="S35" s="82"/>
      <c r="T35" s="83"/>
    </row>
    <row r="36" spans="1:20" ht="13.5" thickBot="1">
      <c r="A36" s="84" t="s">
        <v>31</v>
      </c>
      <c r="B36" s="85">
        <v>4941076</v>
      </c>
      <c r="C36" s="85">
        <v>566100</v>
      </c>
      <c r="D36" s="85">
        <f>B36-C36</f>
        <v>4374976</v>
      </c>
      <c r="E36" s="98">
        <v>0</v>
      </c>
      <c r="F36" s="98">
        <v>0</v>
      </c>
      <c r="G36" s="85">
        <f>E36-F36</f>
        <v>0</v>
      </c>
      <c r="H36" s="85">
        <f>B36+E36</f>
        <v>4941076</v>
      </c>
      <c r="I36" s="85">
        <f>C36+F36</f>
        <v>566100</v>
      </c>
      <c r="J36" s="85">
        <f>H36-I36</f>
        <v>4374976</v>
      </c>
      <c r="K36" s="85">
        <f>H36-N36</f>
        <v>4941076</v>
      </c>
      <c r="L36" s="85">
        <f>I36-O36</f>
        <v>566100</v>
      </c>
      <c r="M36" s="85">
        <f>J36-P36</f>
        <v>4374976</v>
      </c>
      <c r="N36" s="86"/>
      <c r="O36" s="87"/>
      <c r="P36" s="88">
        <f>N36-O36</f>
        <v>0</v>
      </c>
      <c r="Q36" s="89"/>
      <c r="R36" s="90"/>
      <c r="S36" s="99"/>
      <c r="T36" s="91">
        <f>S36-R36</f>
        <v>0</v>
      </c>
    </row>
    <row r="37" spans="1:20" ht="13.5" thickBot="1">
      <c r="A37" s="92" t="s">
        <v>32</v>
      </c>
      <c r="B37" s="93">
        <f>B36-(B33+B30+B25+B5)</f>
        <v>0</v>
      </c>
      <c r="C37" s="93">
        <f aca="true" t="shared" si="11" ref="C37:T37">C36-(C33+C30+C25+C5)</f>
        <v>0</v>
      </c>
      <c r="D37" s="93">
        <f t="shared" si="11"/>
        <v>0</v>
      </c>
      <c r="E37" s="93"/>
      <c r="F37" s="93"/>
      <c r="G37" s="93">
        <f t="shared" si="11"/>
        <v>-201861</v>
      </c>
      <c r="H37" s="93">
        <f t="shared" si="11"/>
        <v>-231006</v>
      </c>
      <c r="I37" s="93">
        <f t="shared" si="11"/>
        <v>-29145</v>
      </c>
      <c r="J37" s="93">
        <f t="shared" si="11"/>
        <v>-201861</v>
      </c>
      <c r="K37" s="93">
        <f t="shared" si="11"/>
        <v>-242503</v>
      </c>
      <c r="L37" s="93">
        <f t="shared" si="11"/>
        <v>-29145</v>
      </c>
      <c r="M37" s="93">
        <f t="shared" si="11"/>
        <v>-213358</v>
      </c>
      <c r="N37" s="93">
        <f t="shared" si="11"/>
        <v>11497</v>
      </c>
      <c r="O37" s="93">
        <f t="shared" si="11"/>
        <v>0</v>
      </c>
      <c r="P37" s="93">
        <f t="shared" si="11"/>
        <v>11497</v>
      </c>
      <c r="Q37" s="93">
        <f t="shared" si="11"/>
        <v>-3660055</v>
      </c>
      <c r="R37" s="93">
        <f t="shared" si="11"/>
        <v>-4101881</v>
      </c>
      <c r="S37" s="93">
        <f t="shared" si="11"/>
        <v>-3827146</v>
      </c>
      <c r="T37" s="93">
        <f t="shared" si="11"/>
        <v>25226</v>
      </c>
    </row>
    <row r="39" ht="12.75">
      <c r="A39" s="105" t="s">
        <v>33</v>
      </c>
    </row>
  </sheetData>
  <mergeCells count="7">
    <mergeCell ref="H3:J3"/>
    <mergeCell ref="K3:M3"/>
    <mergeCell ref="N3:P3"/>
    <mergeCell ref="A1:A2"/>
    <mergeCell ref="C1:D1"/>
    <mergeCell ref="B3:D3"/>
    <mergeCell ref="E3:G3"/>
  </mergeCells>
  <conditionalFormatting sqref="B37:T37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22" right="0.32" top="1" bottom="1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:H41"/>
    </sheetView>
  </sheetViews>
  <sheetFormatPr defaultColWidth="9.140625" defaultRowHeight="12.75"/>
  <cols>
    <col min="1" max="1" width="41.28125" style="0" customWidth="1"/>
    <col min="2" max="2" width="9.57421875" style="0" customWidth="1"/>
    <col min="3" max="3" width="7.8515625" style="0" customWidth="1"/>
    <col min="4" max="4" width="10.28125" style="0" customWidth="1"/>
    <col min="5" max="5" width="7.421875" style="0" customWidth="1"/>
    <col min="6" max="6" width="8.8515625" style="0" customWidth="1"/>
    <col min="7" max="7" width="8.140625" style="0" customWidth="1"/>
    <col min="8" max="8" width="7.8515625" style="0" customWidth="1"/>
  </cols>
  <sheetData>
    <row r="1" spans="1:8" ht="13.5" thickBot="1">
      <c r="A1" s="126" t="s">
        <v>0</v>
      </c>
      <c r="B1" s="127"/>
      <c r="C1" s="127"/>
      <c r="D1" s="127"/>
      <c r="E1" s="128"/>
      <c r="F1" s="127"/>
      <c r="G1" s="127"/>
      <c r="H1" s="127"/>
    </row>
    <row r="2" spans="1:8" ht="12.75">
      <c r="A2" s="129" t="s">
        <v>43</v>
      </c>
      <c r="B2" s="130" t="s">
        <v>44</v>
      </c>
      <c r="C2" s="131">
        <v>2004</v>
      </c>
      <c r="D2" s="132" t="s">
        <v>44</v>
      </c>
      <c r="E2" s="131">
        <v>2005</v>
      </c>
      <c r="F2" s="132" t="s">
        <v>63</v>
      </c>
      <c r="G2" s="132">
        <v>2005</v>
      </c>
      <c r="H2" s="133" t="s">
        <v>5</v>
      </c>
    </row>
    <row r="3" spans="1:8" ht="13.5" thickBot="1">
      <c r="A3" s="134"/>
      <c r="B3" s="135">
        <v>2004</v>
      </c>
      <c r="C3" s="136" t="s">
        <v>45</v>
      </c>
      <c r="D3" s="137">
        <v>2005</v>
      </c>
      <c r="E3" s="136" t="s">
        <v>6</v>
      </c>
      <c r="F3" s="137" t="s">
        <v>45</v>
      </c>
      <c r="G3" s="137" t="s">
        <v>46</v>
      </c>
      <c r="H3" s="138"/>
    </row>
    <row r="4" spans="1:8" ht="12.75">
      <c r="A4" s="139" t="s">
        <v>47</v>
      </c>
      <c r="B4" s="140">
        <v>1679924</v>
      </c>
      <c r="C4" s="141">
        <v>30838</v>
      </c>
      <c r="D4" s="142">
        <v>1627245</v>
      </c>
      <c r="E4" s="143">
        <v>31402</v>
      </c>
      <c r="F4" s="144">
        <v>31235</v>
      </c>
      <c r="G4" s="144">
        <v>31235</v>
      </c>
      <c r="H4" s="145">
        <f aca="true" t="shared" si="0" ref="H4:H41">G4-E4</f>
        <v>-167</v>
      </c>
    </row>
    <row r="5" spans="1:8" ht="12.75">
      <c r="A5" s="146" t="s">
        <v>48</v>
      </c>
      <c r="B5" s="147">
        <f>(C4*C5)/1000</f>
        <v>1631361.038</v>
      </c>
      <c r="C5" s="148">
        <v>52901</v>
      </c>
      <c r="D5" s="149">
        <f>(E4*E5)/1000</f>
        <v>1651808.004</v>
      </c>
      <c r="E5" s="150">
        <v>52602</v>
      </c>
      <c r="F5" s="151">
        <v>52867</v>
      </c>
      <c r="G5" s="151">
        <v>52867</v>
      </c>
      <c r="H5" s="152">
        <f t="shared" si="0"/>
        <v>265</v>
      </c>
    </row>
    <row r="6" spans="1:8" ht="12.75">
      <c r="A6" s="153" t="s">
        <v>49</v>
      </c>
      <c r="B6" s="142">
        <v>1679924</v>
      </c>
      <c r="C6" s="154">
        <v>304</v>
      </c>
      <c r="D6" s="142">
        <v>1627245</v>
      </c>
      <c r="E6" s="141">
        <v>311</v>
      </c>
      <c r="F6" s="155">
        <v>253</v>
      </c>
      <c r="G6" s="144">
        <v>253</v>
      </c>
      <c r="H6" s="145">
        <f t="shared" si="0"/>
        <v>-58</v>
      </c>
    </row>
    <row r="7" spans="1:8" ht="12.75">
      <c r="A7" s="146" t="s">
        <v>48</v>
      </c>
      <c r="B7" s="156">
        <f>(C6*C7)/1000</f>
        <v>16081.904</v>
      </c>
      <c r="C7" s="148">
        <v>52901</v>
      </c>
      <c r="D7" s="149">
        <f>(E6*E7)/1000</f>
        <v>16359.222</v>
      </c>
      <c r="E7" s="150">
        <v>52602</v>
      </c>
      <c r="F7" s="157">
        <v>52867</v>
      </c>
      <c r="G7" s="151">
        <v>52867</v>
      </c>
      <c r="H7" s="152">
        <f t="shared" si="0"/>
        <v>265</v>
      </c>
    </row>
    <row r="8" spans="1:8" ht="12.75">
      <c r="A8" s="153" t="s">
        <v>50</v>
      </c>
      <c r="B8" s="140">
        <v>275615</v>
      </c>
      <c r="C8" s="141">
        <v>10037</v>
      </c>
      <c r="D8" s="158">
        <v>291381854</v>
      </c>
      <c r="E8" s="159">
        <v>10253</v>
      </c>
      <c r="F8" s="144">
        <v>10446</v>
      </c>
      <c r="G8" s="144">
        <v>10446</v>
      </c>
      <c r="H8" s="145">
        <f t="shared" si="0"/>
        <v>193</v>
      </c>
    </row>
    <row r="9" spans="1:8" ht="12.75">
      <c r="A9" s="160" t="s">
        <v>48</v>
      </c>
      <c r="B9" s="156">
        <f>(C8*C9)/1000</f>
        <v>281347.147</v>
      </c>
      <c r="C9" s="150">
        <v>28031</v>
      </c>
      <c r="D9" s="156">
        <f>(E8*E9)/1000</f>
        <v>287893.987</v>
      </c>
      <c r="E9" s="150">
        <v>28079</v>
      </c>
      <c r="F9" s="161">
        <v>28079</v>
      </c>
      <c r="G9" s="161">
        <v>28079</v>
      </c>
      <c r="H9" s="152">
        <f t="shared" si="0"/>
        <v>0</v>
      </c>
    </row>
    <row r="10" spans="1:8" ht="12.75">
      <c r="A10" s="162" t="s">
        <v>51</v>
      </c>
      <c r="B10" s="140">
        <v>1679924</v>
      </c>
      <c r="C10" s="141">
        <v>601</v>
      </c>
      <c r="D10" s="142">
        <v>1627245</v>
      </c>
      <c r="E10" s="141">
        <v>613</v>
      </c>
      <c r="F10" s="163">
        <v>572</v>
      </c>
      <c r="G10" s="155">
        <v>572</v>
      </c>
      <c r="H10" s="145">
        <f t="shared" si="0"/>
        <v>-41</v>
      </c>
    </row>
    <row r="11" spans="1:8" ht="12.75">
      <c r="A11" s="160" t="s">
        <v>48</v>
      </c>
      <c r="B11" s="156">
        <f>(C10*C11)/1000</f>
        <v>31793.501</v>
      </c>
      <c r="C11" s="150">
        <v>52901</v>
      </c>
      <c r="D11" s="156">
        <f>(E10*E11)/1000</f>
        <v>32245.026</v>
      </c>
      <c r="E11" s="150">
        <v>52602</v>
      </c>
      <c r="F11" s="157">
        <v>52867</v>
      </c>
      <c r="G11" s="151">
        <v>52867</v>
      </c>
      <c r="H11" s="152">
        <f t="shared" si="0"/>
        <v>265</v>
      </c>
    </row>
    <row r="12" spans="1:8" ht="12.75">
      <c r="A12" s="162" t="s">
        <v>52</v>
      </c>
      <c r="B12" s="140">
        <v>195343</v>
      </c>
      <c r="C12" s="141">
        <v>776</v>
      </c>
      <c r="D12" s="140">
        <v>218594</v>
      </c>
      <c r="E12" s="141">
        <v>784</v>
      </c>
      <c r="F12" s="163">
        <v>820</v>
      </c>
      <c r="G12" s="155">
        <v>820</v>
      </c>
      <c r="H12" s="145">
        <f t="shared" si="0"/>
        <v>36</v>
      </c>
    </row>
    <row r="13" spans="1:8" ht="12.75">
      <c r="A13" s="160" t="s">
        <v>48</v>
      </c>
      <c r="B13" s="156">
        <f>(C12*C13)/1000</f>
        <v>208754.864</v>
      </c>
      <c r="C13" s="150">
        <v>269014</v>
      </c>
      <c r="D13" s="156">
        <f>(E12*E13)/1000</f>
        <v>207511.472</v>
      </c>
      <c r="E13" s="150">
        <v>264683</v>
      </c>
      <c r="F13" s="164">
        <v>270169</v>
      </c>
      <c r="G13" s="161">
        <v>270169</v>
      </c>
      <c r="H13" s="152">
        <f t="shared" si="0"/>
        <v>5486</v>
      </c>
    </row>
    <row r="14" spans="1:8" ht="12.75">
      <c r="A14" s="162" t="s">
        <v>53</v>
      </c>
      <c r="B14" s="140">
        <v>58136</v>
      </c>
      <c r="C14" s="141">
        <v>540</v>
      </c>
      <c r="D14" s="140">
        <v>62706</v>
      </c>
      <c r="E14" s="141">
        <v>557</v>
      </c>
      <c r="F14" s="163">
        <v>600</v>
      </c>
      <c r="G14" s="155">
        <v>600</v>
      </c>
      <c r="H14" s="145">
        <f t="shared" si="0"/>
        <v>43</v>
      </c>
    </row>
    <row r="15" spans="1:8" ht="12.75">
      <c r="A15" s="160" t="s">
        <v>48</v>
      </c>
      <c r="B15" s="156">
        <f>(C14*C15)/1000</f>
        <v>27335.88</v>
      </c>
      <c r="C15" s="150">
        <v>50622</v>
      </c>
      <c r="D15" s="156">
        <f>(E14*E15)/1000</f>
        <v>28196.454</v>
      </c>
      <c r="E15" s="150">
        <v>50622</v>
      </c>
      <c r="F15" s="157">
        <v>41665</v>
      </c>
      <c r="G15" s="161">
        <v>41665</v>
      </c>
      <c r="H15" s="152">
        <f t="shared" si="0"/>
        <v>-8957</v>
      </c>
    </row>
    <row r="16" spans="1:8" ht="12.75">
      <c r="A16" s="162" t="s">
        <v>54</v>
      </c>
      <c r="B16" s="140">
        <v>58136</v>
      </c>
      <c r="C16" s="141">
        <v>5680</v>
      </c>
      <c r="D16" s="140">
        <v>62706</v>
      </c>
      <c r="E16" s="141">
        <v>6200</v>
      </c>
      <c r="F16" s="163">
        <v>5680</v>
      </c>
      <c r="G16" s="155">
        <v>5680</v>
      </c>
      <c r="H16" s="145">
        <f t="shared" si="0"/>
        <v>-520</v>
      </c>
    </row>
    <row r="17" spans="1:8" ht="12.75">
      <c r="A17" s="160" t="s">
        <v>48</v>
      </c>
      <c r="B17" s="156">
        <f>(C16*C17)/1000</f>
        <v>6975.04</v>
      </c>
      <c r="C17" s="150">
        <v>1228</v>
      </c>
      <c r="D17" s="156">
        <f>(E16*E17)/1000</f>
        <v>7613.6</v>
      </c>
      <c r="E17" s="150">
        <v>1228</v>
      </c>
      <c r="F17" s="161">
        <v>1553</v>
      </c>
      <c r="G17" s="161">
        <v>1553</v>
      </c>
      <c r="H17" s="152">
        <f t="shared" si="0"/>
        <v>325</v>
      </c>
    </row>
    <row r="18" spans="1:8" ht="12.75">
      <c r="A18" s="162" t="s">
        <v>64</v>
      </c>
      <c r="B18" s="140">
        <v>42872</v>
      </c>
      <c r="C18" s="141">
        <v>837</v>
      </c>
      <c r="D18" s="140">
        <v>42421</v>
      </c>
      <c r="E18" s="141">
        <v>983</v>
      </c>
      <c r="F18" s="163">
        <v>1039</v>
      </c>
      <c r="G18" s="155">
        <v>1006</v>
      </c>
      <c r="H18" s="145">
        <f t="shared" si="0"/>
        <v>23</v>
      </c>
    </row>
    <row r="19" spans="1:8" ht="12.75">
      <c r="A19" s="160" t="s">
        <v>48</v>
      </c>
      <c r="B19" s="156">
        <f>(C18*C19)/1000</f>
        <v>23913.927</v>
      </c>
      <c r="C19" s="150">
        <v>28571</v>
      </c>
      <c r="D19" s="156">
        <f>(E18*E19)/1000</f>
        <v>25443.972</v>
      </c>
      <c r="E19" s="150">
        <v>25884</v>
      </c>
      <c r="F19" s="161">
        <v>34039</v>
      </c>
      <c r="G19" s="161">
        <v>30978</v>
      </c>
      <c r="H19" s="152">
        <f t="shared" si="0"/>
        <v>5094</v>
      </c>
    </row>
    <row r="20" spans="1:8" ht="12.75">
      <c r="A20" s="165" t="s">
        <v>65</v>
      </c>
      <c r="B20" s="142">
        <v>42872</v>
      </c>
      <c r="C20" s="141">
        <v>189</v>
      </c>
      <c r="D20" s="142">
        <v>42421</v>
      </c>
      <c r="E20" s="141">
        <v>231</v>
      </c>
      <c r="F20" s="155">
        <v>250</v>
      </c>
      <c r="G20" s="155">
        <v>239</v>
      </c>
      <c r="H20" s="166">
        <f t="shared" si="0"/>
        <v>8</v>
      </c>
    </row>
    <row r="21" spans="1:8" ht="12.75">
      <c r="A21" s="160" t="s">
        <v>48</v>
      </c>
      <c r="B21" s="156">
        <f>(C20*C21)/1000</f>
        <v>35453.187</v>
      </c>
      <c r="C21" s="150">
        <v>187583</v>
      </c>
      <c r="D21" s="156">
        <f>(E20*E21)/1000</f>
        <v>35343</v>
      </c>
      <c r="E21" s="150">
        <v>153000</v>
      </c>
      <c r="F21" s="161">
        <v>187000</v>
      </c>
      <c r="G21" s="161">
        <v>187000</v>
      </c>
      <c r="H21" s="152">
        <f t="shared" si="0"/>
        <v>34000</v>
      </c>
    </row>
    <row r="22" spans="1:8" ht="12.75">
      <c r="A22" s="162" t="s">
        <v>55</v>
      </c>
      <c r="B22" s="140">
        <v>334136</v>
      </c>
      <c r="C22" s="141">
        <v>13047</v>
      </c>
      <c r="D22" s="140">
        <v>338228</v>
      </c>
      <c r="E22" s="141">
        <v>12473</v>
      </c>
      <c r="F22" s="163">
        <v>12514</v>
      </c>
      <c r="G22" s="155">
        <v>12520</v>
      </c>
      <c r="H22" s="145">
        <f t="shared" si="0"/>
        <v>47</v>
      </c>
    </row>
    <row r="23" spans="1:8" ht="12.75">
      <c r="A23" s="160" t="s">
        <v>48</v>
      </c>
      <c r="B23" s="147">
        <f>(C22*C23)/1000</f>
        <v>0</v>
      </c>
      <c r="C23" s="150"/>
      <c r="D23" s="149">
        <f>(E22*E23)/1000</f>
        <v>376746.965</v>
      </c>
      <c r="E23" s="150">
        <v>30205</v>
      </c>
      <c r="F23" s="161">
        <v>18832</v>
      </c>
      <c r="G23" s="161">
        <v>18832</v>
      </c>
      <c r="H23" s="152">
        <f t="shared" si="0"/>
        <v>-11373</v>
      </c>
    </row>
    <row r="24" spans="1:8" ht="12.75">
      <c r="A24" s="162" t="s">
        <v>66</v>
      </c>
      <c r="B24" s="140">
        <v>160147</v>
      </c>
      <c r="C24" s="141">
        <v>4043</v>
      </c>
      <c r="D24" s="140">
        <v>163971</v>
      </c>
      <c r="E24" s="141">
        <v>4548</v>
      </c>
      <c r="F24" s="163">
        <v>4548</v>
      </c>
      <c r="G24" s="144">
        <v>4566</v>
      </c>
      <c r="H24" s="145">
        <f t="shared" si="0"/>
        <v>18</v>
      </c>
    </row>
    <row r="25" spans="1:8" ht="12.75">
      <c r="A25" s="160" t="s">
        <v>48</v>
      </c>
      <c r="B25" s="156">
        <f>(C24*C25)/1000</f>
        <v>134963.426</v>
      </c>
      <c r="C25" s="150">
        <v>33382</v>
      </c>
      <c r="D25" s="156">
        <f>(E24*E25)/1000</f>
        <v>160162.368</v>
      </c>
      <c r="E25" s="150">
        <v>35216</v>
      </c>
      <c r="F25" s="161">
        <v>27979</v>
      </c>
      <c r="G25" s="151">
        <v>28090</v>
      </c>
      <c r="H25" s="152">
        <f t="shared" si="0"/>
        <v>-7126</v>
      </c>
    </row>
    <row r="26" spans="1:8" ht="12.75">
      <c r="A26" s="165" t="s">
        <v>67</v>
      </c>
      <c r="B26" s="142">
        <v>160147</v>
      </c>
      <c r="C26" s="141">
        <v>254</v>
      </c>
      <c r="D26" s="142">
        <v>163971</v>
      </c>
      <c r="E26" s="141">
        <v>286</v>
      </c>
      <c r="F26" s="155">
        <v>327</v>
      </c>
      <c r="G26" s="144">
        <v>327</v>
      </c>
      <c r="H26" s="166">
        <f t="shared" si="0"/>
        <v>41</v>
      </c>
    </row>
    <row r="27" spans="1:8" ht="12.75">
      <c r="A27" s="160" t="s">
        <v>48</v>
      </c>
      <c r="B27" s="156">
        <f>(C26*C27)/1000</f>
        <v>34558.224</v>
      </c>
      <c r="C27" s="150">
        <v>136056</v>
      </c>
      <c r="D27" s="156">
        <f>(E26*E27)/1000</f>
        <v>43758</v>
      </c>
      <c r="E27" s="150">
        <v>153000</v>
      </c>
      <c r="F27" s="161">
        <v>120000</v>
      </c>
      <c r="G27" s="161">
        <v>120000</v>
      </c>
      <c r="H27" s="152">
        <f t="shared" si="0"/>
        <v>-33000</v>
      </c>
    </row>
    <row r="28" spans="1:8" ht="12.75">
      <c r="A28" s="165" t="s">
        <v>56</v>
      </c>
      <c r="B28" s="140">
        <v>88023</v>
      </c>
      <c r="C28" s="141">
        <v>2337</v>
      </c>
      <c r="D28" s="140">
        <v>97883</v>
      </c>
      <c r="E28" s="141">
        <v>2382</v>
      </c>
      <c r="F28" s="163">
        <v>2382</v>
      </c>
      <c r="G28" s="155">
        <v>2376</v>
      </c>
      <c r="H28" s="145">
        <f t="shared" si="0"/>
        <v>-6</v>
      </c>
    </row>
    <row r="29" spans="1:8" ht="12.75">
      <c r="A29" s="160" t="s">
        <v>48</v>
      </c>
      <c r="B29" s="156">
        <f>(C28*C29)/1000</f>
        <v>62066.046</v>
      </c>
      <c r="C29" s="150">
        <v>26558</v>
      </c>
      <c r="D29" s="156">
        <f>(E28*E29)/1000</f>
        <v>57256.134</v>
      </c>
      <c r="E29" s="150">
        <v>24037</v>
      </c>
      <c r="F29" s="161">
        <v>25073</v>
      </c>
      <c r="G29" s="161">
        <v>25073</v>
      </c>
      <c r="H29" s="152">
        <f t="shared" si="0"/>
        <v>1036</v>
      </c>
    </row>
    <row r="30" spans="1:8" ht="12.75">
      <c r="A30" s="165" t="s">
        <v>57</v>
      </c>
      <c r="B30" s="140">
        <v>88023</v>
      </c>
      <c r="C30" s="141">
        <v>1910</v>
      </c>
      <c r="D30" s="140">
        <v>97883</v>
      </c>
      <c r="E30" s="141">
        <v>1880</v>
      </c>
      <c r="F30" s="163">
        <v>1880</v>
      </c>
      <c r="G30" s="155">
        <v>1866</v>
      </c>
      <c r="H30" s="145">
        <f t="shared" si="0"/>
        <v>-14</v>
      </c>
    </row>
    <row r="31" spans="1:8" ht="13.5" thickBot="1">
      <c r="A31" s="167" t="s">
        <v>48</v>
      </c>
      <c r="B31" s="168">
        <f>(C30*C31)/1000</f>
        <v>50725.78</v>
      </c>
      <c r="C31" s="169">
        <v>26558</v>
      </c>
      <c r="D31" s="168">
        <f>(E30*E31)/1000</f>
        <v>48678.84</v>
      </c>
      <c r="E31" s="169">
        <v>25893</v>
      </c>
      <c r="F31" s="170">
        <v>28923</v>
      </c>
      <c r="G31" s="170">
        <v>28923</v>
      </c>
      <c r="H31" s="171">
        <f t="shared" si="0"/>
        <v>3030</v>
      </c>
    </row>
    <row r="32" spans="1:8" ht="13.5" thickTop="1">
      <c r="A32" s="162" t="s">
        <v>58</v>
      </c>
      <c r="B32" s="140">
        <v>489560</v>
      </c>
      <c r="C32" s="141">
        <v>3149</v>
      </c>
      <c r="D32" s="140">
        <v>326670</v>
      </c>
      <c r="E32" s="141">
        <v>3292</v>
      </c>
      <c r="F32" s="163">
        <v>3435</v>
      </c>
      <c r="G32" s="155">
        <v>3435</v>
      </c>
      <c r="H32" s="145">
        <f t="shared" si="0"/>
        <v>143</v>
      </c>
    </row>
    <row r="33" spans="1:8" ht="12.75">
      <c r="A33" s="160" t="s">
        <v>48</v>
      </c>
      <c r="B33" s="156">
        <f>(C32*C33)/1000</f>
        <v>262733.666</v>
      </c>
      <c r="C33" s="150">
        <v>83434</v>
      </c>
      <c r="D33" s="156">
        <f>(E32*E33)/1000</f>
        <v>269703.684</v>
      </c>
      <c r="E33" s="150">
        <v>81927</v>
      </c>
      <c r="F33" s="161">
        <v>79567</v>
      </c>
      <c r="G33" s="161">
        <v>79567</v>
      </c>
      <c r="H33" s="152">
        <f t="shared" si="0"/>
        <v>-2360</v>
      </c>
    </row>
    <row r="34" spans="1:8" ht="12.75">
      <c r="A34" s="165" t="s">
        <v>59</v>
      </c>
      <c r="B34" s="142">
        <v>489560</v>
      </c>
      <c r="C34" s="141">
        <v>534</v>
      </c>
      <c r="D34" s="142">
        <v>326670</v>
      </c>
      <c r="E34" s="141">
        <v>555</v>
      </c>
      <c r="F34" s="155">
        <v>558</v>
      </c>
      <c r="G34" s="155">
        <v>558</v>
      </c>
      <c r="H34" s="145">
        <f t="shared" si="0"/>
        <v>3</v>
      </c>
    </row>
    <row r="35" spans="1:8" ht="12.75">
      <c r="A35" s="160" t="s">
        <v>48</v>
      </c>
      <c r="B35" s="156">
        <f>(C34*C35)/1000</f>
        <v>44553.756</v>
      </c>
      <c r="C35" s="150">
        <v>83434</v>
      </c>
      <c r="D35" s="156">
        <f>(E34*E35)/1000</f>
        <v>45469.485</v>
      </c>
      <c r="E35" s="150">
        <v>81927</v>
      </c>
      <c r="F35" s="161">
        <v>79567</v>
      </c>
      <c r="G35" s="161">
        <v>79567</v>
      </c>
      <c r="H35" s="152">
        <f t="shared" si="0"/>
        <v>-2360</v>
      </c>
    </row>
    <row r="36" spans="1:8" ht="12.75">
      <c r="A36" s="165" t="s">
        <v>60</v>
      </c>
      <c r="B36" s="140">
        <v>52911</v>
      </c>
      <c r="C36" s="141">
        <v>1056</v>
      </c>
      <c r="D36" s="142">
        <v>55801</v>
      </c>
      <c r="E36" s="141">
        <v>1085</v>
      </c>
      <c r="F36" s="155">
        <v>1070</v>
      </c>
      <c r="G36" s="155">
        <v>1070</v>
      </c>
      <c r="H36" s="145">
        <f t="shared" si="0"/>
        <v>-15</v>
      </c>
    </row>
    <row r="37" spans="1:8" ht="13.5" thickBot="1">
      <c r="A37" s="167" t="s">
        <v>48</v>
      </c>
      <c r="B37" s="168">
        <f>(C36*C37)/1000</f>
        <v>54348.096</v>
      </c>
      <c r="C37" s="169">
        <v>51466</v>
      </c>
      <c r="D37" s="168">
        <f>(E36*E37)/1000</f>
        <v>65906.155</v>
      </c>
      <c r="E37" s="169">
        <v>60743</v>
      </c>
      <c r="F37" s="170">
        <v>56828</v>
      </c>
      <c r="G37" s="170">
        <v>56828</v>
      </c>
      <c r="H37" s="171">
        <f t="shared" si="0"/>
        <v>-3915</v>
      </c>
    </row>
    <row r="38" spans="1:8" ht="13.5" thickTop="1">
      <c r="A38" s="162" t="s">
        <v>61</v>
      </c>
      <c r="B38" s="140">
        <v>108256</v>
      </c>
      <c r="C38" s="141">
        <v>1949</v>
      </c>
      <c r="D38" s="140">
        <v>116629</v>
      </c>
      <c r="E38" s="141">
        <v>2006</v>
      </c>
      <c r="F38" s="172">
        <v>2003</v>
      </c>
      <c r="G38" s="144">
        <v>2003</v>
      </c>
      <c r="H38" s="145">
        <f t="shared" si="0"/>
        <v>-3</v>
      </c>
    </row>
    <row r="39" spans="1:8" ht="13.5" thickBot="1">
      <c r="A39" s="167" t="s">
        <v>48</v>
      </c>
      <c r="B39" s="168">
        <f>(C38*C39)/1000</f>
        <v>111952.509</v>
      </c>
      <c r="C39" s="169">
        <v>57441</v>
      </c>
      <c r="D39" s="168">
        <f>(E38*E39)/1000</f>
        <v>109734.218</v>
      </c>
      <c r="E39" s="169">
        <v>54703</v>
      </c>
      <c r="F39" s="170">
        <v>63368</v>
      </c>
      <c r="G39" s="170">
        <v>63368</v>
      </c>
      <c r="H39" s="171">
        <f t="shared" si="0"/>
        <v>8665</v>
      </c>
    </row>
    <row r="40" spans="1:8" ht="13.5" thickTop="1">
      <c r="A40" s="162" t="s">
        <v>62</v>
      </c>
      <c r="B40" s="140">
        <v>32803</v>
      </c>
      <c r="C40" s="173">
        <v>10256</v>
      </c>
      <c r="D40" s="140">
        <v>49461</v>
      </c>
      <c r="E40" s="173">
        <v>10026</v>
      </c>
      <c r="F40" s="163">
        <v>8681</v>
      </c>
      <c r="G40" s="163">
        <v>10026</v>
      </c>
      <c r="H40" s="145">
        <f t="shared" si="0"/>
        <v>0</v>
      </c>
    </row>
    <row r="41" spans="1:8" ht="13.5" thickBot="1">
      <c r="A41" s="174" t="s">
        <v>48</v>
      </c>
      <c r="B41" s="175">
        <f>(C40*C41)/1000</f>
        <v>39998.4</v>
      </c>
      <c r="C41" s="176">
        <v>3900</v>
      </c>
      <c r="D41" s="175">
        <f>(E40*E41)/1000</f>
        <v>46249.938</v>
      </c>
      <c r="E41" s="176">
        <v>4613</v>
      </c>
      <c r="F41" s="177">
        <v>4613</v>
      </c>
      <c r="G41" s="177">
        <v>4613</v>
      </c>
      <c r="H41" s="178">
        <f t="shared" si="0"/>
        <v>0</v>
      </c>
    </row>
  </sheetData>
  <printOptions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7" sqref="E7"/>
    </sheetView>
  </sheetViews>
  <sheetFormatPr defaultColWidth="9.140625" defaultRowHeight="12.75"/>
  <cols>
    <col min="1" max="1" width="45.28125" style="1" customWidth="1"/>
    <col min="2" max="7" width="10.7109375" style="1" customWidth="1"/>
    <col min="8" max="16384" width="9.140625" style="1" customWidth="1"/>
  </cols>
  <sheetData>
    <row r="1" ht="12.75">
      <c r="A1" s="111" t="s">
        <v>34</v>
      </c>
    </row>
    <row r="2" spans="2:7" ht="12.75">
      <c r="B2" s="125" t="s">
        <v>36</v>
      </c>
      <c r="C2" s="125"/>
      <c r="D2" s="125"/>
      <c r="E2" s="125" t="s">
        <v>37</v>
      </c>
      <c r="F2" s="125"/>
      <c r="G2" s="125"/>
    </row>
    <row r="3" spans="1:7" ht="12.75">
      <c r="A3" s="107" t="s">
        <v>35</v>
      </c>
      <c r="B3" s="106" t="s">
        <v>9</v>
      </c>
      <c r="C3" s="106" t="s">
        <v>10</v>
      </c>
      <c r="D3" s="106" t="s">
        <v>11</v>
      </c>
      <c r="E3" s="106" t="s">
        <v>9</v>
      </c>
      <c r="F3" s="106" t="s">
        <v>10</v>
      </c>
      <c r="G3" s="106" t="s">
        <v>11</v>
      </c>
    </row>
    <row r="4" spans="1:7" ht="12.75">
      <c r="A4" s="1" t="s">
        <v>38</v>
      </c>
      <c r="B4" s="110">
        <v>9615</v>
      </c>
      <c r="C4" s="110">
        <v>612</v>
      </c>
      <c r="D4" s="110">
        <f>B4-C4</f>
        <v>9003</v>
      </c>
      <c r="E4" s="110">
        <v>9190</v>
      </c>
      <c r="F4" s="110">
        <v>612</v>
      </c>
      <c r="G4" s="110">
        <f>E4-F4</f>
        <v>8578</v>
      </c>
    </row>
    <row r="5" spans="1:7" ht="12.75">
      <c r="A5" s="1" t="s">
        <v>39</v>
      </c>
      <c r="B5" s="110">
        <v>11834</v>
      </c>
      <c r="C5" s="110">
        <v>0</v>
      </c>
      <c r="D5" s="110">
        <f>B5-C5</f>
        <v>11834</v>
      </c>
      <c r="E5" s="110">
        <v>0</v>
      </c>
      <c r="F5" s="110">
        <v>0</v>
      </c>
      <c r="G5" s="110">
        <f>E5-F5</f>
        <v>0</v>
      </c>
    </row>
    <row r="6" spans="1:7" ht="12.75">
      <c r="A6" s="1" t="s">
        <v>42</v>
      </c>
      <c r="B6" s="110">
        <v>11834</v>
      </c>
      <c r="C6" s="110">
        <v>0</v>
      </c>
      <c r="D6" s="110">
        <f>B6-C6</f>
        <v>11834</v>
      </c>
      <c r="E6" s="110">
        <v>35091</v>
      </c>
      <c r="F6" s="110">
        <v>0</v>
      </c>
      <c r="G6" s="110">
        <f>E6-F6</f>
        <v>35091</v>
      </c>
    </row>
    <row r="7" spans="1:7" ht="12.75">
      <c r="A7" s="1" t="s">
        <v>40</v>
      </c>
      <c r="B7" s="110">
        <v>102240</v>
      </c>
      <c r="C7" s="110">
        <v>78636</v>
      </c>
      <c r="D7" s="110">
        <f>B7-C7</f>
        <v>23604</v>
      </c>
      <c r="E7" s="110">
        <v>106533</v>
      </c>
      <c r="F7" s="110">
        <v>78636</v>
      </c>
      <c r="G7" s="110">
        <f>E7-F7</f>
        <v>27897</v>
      </c>
    </row>
    <row r="8" spans="1:7" ht="12.75">
      <c r="A8" s="1" t="s">
        <v>41</v>
      </c>
      <c r="B8" s="110">
        <v>66979</v>
      </c>
      <c r="C8" s="110">
        <v>47182</v>
      </c>
      <c r="D8" s="110">
        <f>B8-C8</f>
        <v>19797</v>
      </c>
      <c r="E8" s="110">
        <v>68810</v>
      </c>
      <c r="F8" s="110">
        <v>47182</v>
      </c>
      <c r="G8" s="110">
        <f>E8-F8</f>
        <v>21628</v>
      </c>
    </row>
    <row r="11" spans="1:3" ht="12.75">
      <c r="A11" s="3"/>
      <c r="B11" s="108"/>
      <c r="C11" s="108"/>
    </row>
    <row r="12" spans="1:3" ht="12.75">
      <c r="A12" s="3"/>
      <c r="B12" s="108"/>
      <c r="C12" s="108"/>
    </row>
    <row r="13" spans="1:3" ht="12.75">
      <c r="A13" s="109"/>
      <c r="B13" s="108"/>
      <c r="C13" s="108"/>
    </row>
    <row r="14" spans="1:3" ht="12.75">
      <c r="A14" s="3"/>
      <c r="B14" s="108"/>
      <c r="C14" s="108"/>
    </row>
    <row r="15" spans="1:3" ht="12.75">
      <c r="A15" s="3"/>
      <c r="B15" s="108"/>
      <c r="C15" s="108"/>
    </row>
  </sheetData>
  <mergeCells count="2">
    <mergeCell ref="B2:D2"/>
    <mergeCell ref="E2:G2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Økonomiforvaltningen, 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til regnskabsprognosen</dc:title>
  <dc:subject/>
  <dc:creator>Kasper Striegler Mortensen</dc:creator>
  <cp:keywords/>
  <dc:description/>
  <cp:lastModifiedBy>UUF</cp:lastModifiedBy>
  <cp:lastPrinted>2005-11-03T07:41:16Z</cp:lastPrinted>
  <dcterms:created xsi:type="dcterms:W3CDTF">2005-09-05T11:51:35Z</dcterms:created>
  <dcterms:modified xsi:type="dcterms:W3CDTF">2005-11-03T07:41:21Z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{AFBD4914-9090-4113-87BC-3D6470727D4C}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false</vt:bool>
  </property>
  <property fmtid="{D5CDD505-2E9C-101B-9397-08002B2CF9AE}" pid="8" name="ICLInviaTemplate">
    <vt:bool>false</vt:bool>
  </property>
  <property fmtid="{D5CDD505-2E9C-101B-9397-08002B2CF9AE}" pid="9" name="ICLInviaIsBeingSaved">
    <vt:bool>true</vt:bool>
  </property>
  <property fmtid="{D5CDD505-2E9C-101B-9397-08002B2CF9AE}" pid="10" name="ICLInviaForceDisplaySaveAs">
    <vt:bool>false</vt:bool>
  </property>
  <property fmtid="{D5CDD505-2E9C-101B-9397-08002B2CF9AE}" pid="11" name="_AdHocReviewCycleID">
    <vt:i4>1066491564</vt:i4>
  </property>
  <property fmtid="{D5CDD505-2E9C-101B-9397-08002B2CF9AE}" pid="12" name="_EmailSubject">
    <vt:lpwstr>Indkaldelse til regnskabsprognosen pr. oktober 2005</vt:lpwstr>
  </property>
  <property fmtid="{D5CDD505-2E9C-101B-9397-08002B2CF9AE}" pid="13" name="_AuthorEmail">
    <vt:lpwstr>in@okf.kk.dk</vt:lpwstr>
  </property>
  <property fmtid="{D5CDD505-2E9C-101B-9397-08002B2CF9AE}" pid="14" name="_AuthorEmailDisplayName">
    <vt:lpwstr>Inge Nilsson</vt:lpwstr>
  </property>
  <property fmtid="{D5CDD505-2E9C-101B-9397-08002B2CF9AE}" pid="15" name="FujitsuForceShowNewDialogWithThisTemplate">
    <vt:i4>0</vt:i4>
  </property>
</Properties>
</file>