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<sst xmlns="http://schemas.openxmlformats.org/spreadsheetml/2006/main" count="101" uniqueCount="35">
  <si>
    <t>Fritidshjem og klubber</t>
  </si>
  <si>
    <t>Vidtgående specialundervisning</t>
  </si>
  <si>
    <t>Folkeskolen, eksl. vidtgående specialundervisning</t>
  </si>
  <si>
    <t>Sundhedsplejen</t>
  </si>
  <si>
    <t>Døgn- og aflastning (handicappede børn) (ej omfattet af børneplan)</t>
  </si>
  <si>
    <t>Hjemmepleje</t>
  </si>
  <si>
    <t>Handicappede voksne</t>
  </si>
  <si>
    <t>Tandpleje</t>
  </si>
  <si>
    <t>Neutralisering af korrektion som følge af ændret beregningsmetode</t>
  </si>
  <si>
    <t>Budgetkorrektion i Indkaldelsescirkulæret 2007</t>
  </si>
  <si>
    <t>1.000 kr., 2006-p/l</t>
  </si>
  <si>
    <t>Børne- og Ungdomsudvalget i alt</t>
  </si>
  <si>
    <t>Døgn- og aflastning (handicappede børn) (omfattet af børneplan)</t>
  </si>
  <si>
    <t>Dagpasning (omfattet af børneplan)</t>
  </si>
  <si>
    <t xml:space="preserve">Plejeboliger - Alkohol </t>
  </si>
  <si>
    <t>Socialudvalget i alt</t>
  </si>
  <si>
    <t>Note: De områder der er omfattet af børneplanen korrigeres ikke i 2007.</t>
  </si>
  <si>
    <t xml:space="preserve">Plejeboliger </t>
  </si>
  <si>
    <t>Budgetkorrektion pba. ny befolkningsprognose</t>
  </si>
  <si>
    <t>Ændring af budgetrammen som flg. af ny prognose</t>
  </si>
  <si>
    <t>Hjemmepleje og hjælpemidler</t>
  </si>
  <si>
    <t>Specialundervisning</t>
  </si>
  <si>
    <t>Børne- og Ungdomsudvalget i alt, ekskl. børneplansområder</t>
  </si>
  <si>
    <t>Børne- og Ungdomsudvalget i alt, inkl. børneplansområder</t>
  </si>
  <si>
    <t>I alt alle udvalg, ekskl. områder omfattet af børneplan</t>
  </si>
  <si>
    <t>Sundhed og miljø</t>
  </si>
  <si>
    <t xml:space="preserve">Undervisning </t>
  </si>
  <si>
    <t>ekskl. Børneplan</t>
  </si>
  <si>
    <t>i alt</t>
  </si>
  <si>
    <t>Moderniseringsplan - lukning af pladser</t>
  </si>
  <si>
    <t>Undervisning</t>
  </si>
  <si>
    <t>ekskl. BP</t>
  </si>
  <si>
    <t xml:space="preserve"> </t>
  </si>
  <si>
    <t>Bilag 1</t>
  </si>
  <si>
    <t>Sundheds- og Omsorgsudvalget i alt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</si>
</sst>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43" fontId="0" fillId="3" borderId="0" xfId="0" applyNumberFormat="1" applyFont="1" applyFill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0" fillId="3" borderId="0" xfId="15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h\Lokale%20indstillinger\Temporary%20Internet%20Files\OLKC3\BUF\Aktivitetstilpasninger%20m.%20overslags&#229;r%20endelig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h\Lokale%20indstillinger\Temporary%20Internet%20Files\OLKC3\SUF\Nye%20enheds-%20og%20marginalpriser\Forskel%20til%20tidligere%20beregning%20HMK%20230506%20inkl%20opdaterede%20d&#230;kningsgrader%20med%20vedligeh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r"/>
      <sheetName val="Samlet"/>
      <sheetName val="Priser"/>
      <sheetName val="dækningsgrader"/>
      <sheetName val="Mængder"/>
      <sheetName val="Befolkningsprognose april 2004"/>
      <sheetName val="Befolkningsprognose 2005"/>
      <sheetName val="Befolkningsprognose april 2006"/>
    </sheetNames>
    <sheetDataSet>
      <sheetData sheetId="1">
        <row r="24">
          <cell r="I24">
            <v>-3447568.815143122</v>
          </cell>
          <cell r="K24">
            <v>-3284076.0725285197</v>
          </cell>
          <cell r="M24">
            <v>2837561.564363169</v>
          </cell>
          <cell r="O24">
            <v>2762795.930712789</v>
          </cell>
          <cell r="Q24">
            <v>2161697.056619755</v>
          </cell>
        </row>
        <row r="53">
          <cell r="I53">
            <v>-27291467.9662508</v>
          </cell>
          <cell r="K53">
            <v>11435909.23533732</v>
          </cell>
          <cell r="M53">
            <v>30044853.97857384</v>
          </cell>
          <cell r="O53">
            <v>29218645.06001748</v>
          </cell>
          <cell r="Q53">
            <v>28110161.230005838</v>
          </cell>
        </row>
        <row r="64">
          <cell r="I64">
            <v>-4323978.0675</v>
          </cell>
          <cell r="K64">
            <v>1621678.9485</v>
          </cell>
          <cell r="M64">
            <v>4423616.184</v>
          </cell>
          <cell r="O64">
            <v>4239589.458</v>
          </cell>
          <cell r="Q64">
            <v>4023892.9184999997</v>
          </cell>
        </row>
        <row r="82">
          <cell r="I82">
            <v>-10405228.855051963</v>
          </cell>
          <cell r="K82">
            <v>2888525.679000806</v>
          </cell>
          <cell r="M82">
            <v>13592996.149529235</v>
          </cell>
          <cell r="O82">
            <v>12752405.496793734</v>
          </cell>
          <cell r="Q82">
            <v>10553651.743279742</v>
          </cell>
        </row>
        <row r="103">
          <cell r="I103">
            <v>-68543638.15366717</v>
          </cell>
          <cell r="K103">
            <v>-49005163.167869925</v>
          </cell>
          <cell r="M103">
            <v>13432343.984393533</v>
          </cell>
          <cell r="O103">
            <v>13901229.797999037</v>
          </cell>
          <cell r="Q103">
            <v>4412192.159645747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4">
          <cell r="I14">
            <v>-29673.20606302401</v>
          </cell>
          <cell r="J14">
            <v>-16290.798328154127</v>
          </cell>
          <cell r="K14">
            <v>-12081.740493904053</v>
          </cell>
          <cell r="L14">
            <v>-7677.574894820467</v>
          </cell>
        </row>
        <row r="15">
          <cell r="I15">
            <v>-40433.53717359594</v>
          </cell>
          <cell r="J15">
            <v>-26683.03574234863</v>
          </cell>
          <cell r="K15">
            <v>-22713.89360006299</v>
          </cell>
          <cell r="L15">
            <v>-18898.894079491405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7">
      <selection activeCell="B73" sqref="B73"/>
    </sheetView>
  </sheetViews>
  <sheetFormatPr defaultColWidth="9.140625" defaultRowHeight="12.75"/>
  <cols>
    <col min="1" max="1" width="63.7109375" style="0" customWidth="1"/>
    <col min="2" max="4" width="10.28125" style="0" bestFit="1" customWidth="1"/>
    <col min="5" max="5" width="9.8515625" style="0" bestFit="1" customWidth="1"/>
  </cols>
  <sheetData>
    <row r="1" ht="12.75">
      <c r="A1" s="3" t="s">
        <v>33</v>
      </c>
    </row>
    <row r="3" spans="1:5" ht="12.75">
      <c r="A3" s="1" t="s">
        <v>9</v>
      </c>
      <c r="B3" s="2"/>
      <c r="C3" s="2"/>
      <c r="D3" s="2"/>
      <c r="E3" s="2"/>
    </row>
    <row r="4" spans="1:5" ht="12.75">
      <c r="A4" s="3" t="s">
        <v>10</v>
      </c>
      <c r="B4" s="4">
        <v>2007</v>
      </c>
      <c r="C4" s="4">
        <v>2008</v>
      </c>
      <c r="D4" s="4">
        <v>2009</v>
      </c>
      <c r="E4" s="4">
        <v>2010</v>
      </c>
    </row>
    <row r="5" spans="1:5" ht="12.75">
      <c r="A5" s="7" t="s">
        <v>0</v>
      </c>
      <c r="B5" s="8">
        <v>14003.669189158962</v>
      </c>
      <c r="C5" s="8">
        <v>14634.56918152675</v>
      </c>
      <c r="D5" s="8">
        <v>12391.03513880877</v>
      </c>
      <c r="E5" s="8">
        <v>10777.289005380168</v>
      </c>
    </row>
    <row r="6" spans="1:5" ht="12.75">
      <c r="A6" s="7" t="s">
        <v>1</v>
      </c>
      <c r="B6" s="8">
        <v>5365.137715902703</v>
      </c>
      <c r="C6" s="8">
        <v>4165.449905932477</v>
      </c>
      <c r="D6" s="8">
        <v>3790.2487382724667</v>
      </c>
      <c r="E6" s="8">
        <v>3178.4557515147417</v>
      </c>
    </row>
    <row r="7" spans="1:5" ht="12.75">
      <c r="A7" s="7" t="s">
        <v>2</v>
      </c>
      <c r="B7" s="8">
        <v>43212.09803296653</v>
      </c>
      <c r="C7" s="8">
        <v>34316.614993856725</v>
      </c>
      <c r="D7" s="8">
        <v>31245.147212655273</v>
      </c>
      <c r="E7" s="8">
        <v>25444.359137521573</v>
      </c>
    </row>
    <row r="8" spans="1:5" ht="12.75">
      <c r="A8" s="7" t="s">
        <v>3</v>
      </c>
      <c r="B8" s="8">
        <v>1097.9510186130694</v>
      </c>
      <c r="C8" s="8">
        <v>912.7588795350468</v>
      </c>
      <c r="D8" s="8">
        <v>747.7361813467096</v>
      </c>
      <c r="E8" s="8">
        <v>467.931028640707</v>
      </c>
    </row>
    <row r="9" spans="1:5" ht="12.75">
      <c r="A9" s="7" t="s">
        <v>12</v>
      </c>
      <c r="B9" s="8">
        <v>0</v>
      </c>
      <c r="C9" s="8">
        <v>568.3463731521733</v>
      </c>
      <c r="D9" s="8">
        <v>191.99993673888684</v>
      </c>
      <c r="E9" s="8">
        <v>3.9611568882168195</v>
      </c>
    </row>
    <row r="10" spans="1:5" ht="12.75">
      <c r="A10" s="7" t="s">
        <v>13</v>
      </c>
      <c r="B10" s="8">
        <v>0</v>
      </c>
      <c r="C10" s="8">
        <v>5625.9500482862</v>
      </c>
      <c r="D10" s="8">
        <v>-972.2004818191955</v>
      </c>
      <c r="E10" s="8">
        <v>-9071.020183649063</v>
      </c>
    </row>
    <row r="11" spans="1:5" ht="12.75">
      <c r="A11" s="7" t="s">
        <v>7</v>
      </c>
      <c r="B11" s="8">
        <v>2101.122</v>
      </c>
      <c r="C11" s="8">
        <v>1728.2089999999998</v>
      </c>
      <c r="D11" s="8">
        <v>1513.345</v>
      </c>
      <c r="E11" s="8">
        <v>1069.155</v>
      </c>
    </row>
    <row r="12" spans="1:5" ht="12.75">
      <c r="A12" s="3" t="s">
        <v>11</v>
      </c>
      <c r="B12" s="6">
        <f>SUM(B5:B11)</f>
        <v>65779.97795664126</v>
      </c>
      <c r="C12" s="6">
        <f>SUM(C5:C11)</f>
        <v>61951.89838228937</v>
      </c>
      <c r="D12" s="6">
        <f>SUM(D5:D11)</f>
        <v>48907.31172600291</v>
      </c>
      <c r="E12" s="6">
        <f>SUM(E5:E11)</f>
        <v>31870.13089629634</v>
      </c>
    </row>
    <row r="13" spans="1:5" ht="12.75">
      <c r="A13" s="7" t="s">
        <v>20</v>
      </c>
      <c r="B13" s="8">
        <v>1188.4949188169435</v>
      </c>
      <c r="C13" s="8">
        <v>904.8926790373367</v>
      </c>
      <c r="D13" s="8">
        <v>742.2217593503498</v>
      </c>
      <c r="E13" s="8">
        <v>778.2320117726293</v>
      </c>
    </row>
    <row r="14" spans="1:5" ht="11.25" customHeight="1">
      <c r="A14" s="7" t="s">
        <v>6</v>
      </c>
      <c r="B14" s="8">
        <v>2804.6636334321443</v>
      </c>
      <c r="C14" s="8">
        <v>2116.8239777183394</v>
      </c>
      <c r="D14" s="8">
        <v>1736.5132291791124</v>
      </c>
      <c r="E14" s="8">
        <v>1897.4533572671432</v>
      </c>
    </row>
    <row r="15" spans="1:5" ht="12.75">
      <c r="A15" s="7" t="s">
        <v>4</v>
      </c>
      <c r="B15" s="8">
        <v>1756.2199795320703</v>
      </c>
      <c r="C15" s="8">
        <v>1459.9971706931608</v>
      </c>
      <c r="D15" s="8">
        <v>1196.0362519258156</v>
      </c>
      <c r="E15" s="8">
        <v>748.4758496602946</v>
      </c>
    </row>
    <row r="16" spans="1:5" ht="12.75">
      <c r="A16" s="7" t="s">
        <v>14</v>
      </c>
      <c r="B16" s="8">
        <v>-192.13799999999998</v>
      </c>
      <c r="C16" s="8">
        <v>-178.70899999999997</v>
      </c>
      <c r="D16" s="8">
        <v>-165.28</v>
      </c>
      <c r="E16" s="8">
        <v>-138.422</v>
      </c>
    </row>
    <row r="17" spans="1:5" ht="12.75">
      <c r="A17" s="3" t="s">
        <v>15</v>
      </c>
      <c r="B17" s="6">
        <f>SUM(B13:B16)</f>
        <v>5557.240531781158</v>
      </c>
      <c r="C17" s="6">
        <f>SUM(C13:C16)</f>
        <v>4303.004827448837</v>
      </c>
      <c r="D17" s="6">
        <f>SUM(D13:D16)</f>
        <v>3509.4912404552774</v>
      </c>
      <c r="E17" s="6">
        <f>SUM(E13:E16)</f>
        <v>3285.739218700067</v>
      </c>
    </row>
    <row r="18" spans="1:9" ht="12.75">
      <c r="A18" s="7" t="s">
        <v>5</v>
      </c>
      <c r="B18" s="8">
        <v>-25171.110999999997</v>
      </c>
      <c r="C18" s="8">
        <v>-20453.4</v>
      </c>
      <c r="D18" s="8">
        <v>-16666.422</v>
      </c>
      <c r="E18" s="8">
        <v>-12318.525</v>
      </c>
      <c r="F18" s="13"/>
      <c r="G18" s="13"/>
      <c r="H18" s="13"/>
      <c r="I18" s="13"/>
    </row>
    <row r="19" spans="1:9" ht="12.75">
      <c r="A19" s="7" t="s">
        <v>17</v>
      </c>
      <c r="B19" s="8">
        <v>-35723.206</v>
      </c>
      <c r="C19" s="8">
        <v>-32464.090999999997</v>
      </c>
      <c r="D19" s="8">
        <v>-29127.500999999997</v>
      </c>
      <c r="E19" s="8">
        <v>-25413.865999999998</v>
      </c>
      <c r="F19" s="13"/>
      <c r="G19" s="13"/>
      <c r="H19" s="13"/>
      <c r="I19" s="13"/>
    </row>
    <row r="20" spans="1:9" ht="12.75">
      <c r="A20" s="7" t="s">
        <v>8</v>
      </c>
      <c r="B20" s="8">
        <v>362.58299999999997</v>
      </c>
      <c r="C20" s="8">
        <v>-2282.93</v>
      </c>
      <c r="D20" s="8">
        <v>2122.815</v>
      </c>
      <c r="E20" s="8">
        <v>0</v>
      </c>
      <c r="F20" s="13"/>
      <c r="G20" s="13"/>
      <c r="H20" s="13"/>
      <c r="I20" s="13"/>
    </row>
    <row r="21" spans="1:5" ht="12.75">
      <c r="A21" s="3" t="s">
        <v>34</v>
      </c>
      <c r="B21" s="6">
        <f>SUM(B18:B20)</f>
        <v>-60531.734</v>
      </c>
      <c r="C21" s="6">
        <f>SUM(C18:C20)</f>
        <v>-55200.420999999995</v>
      </c>
      <c r="D21" s="6">
        <f>SUM(D18:D20)</f>
        <v>-43671.10799999999</v>
      </c>
      <c r="E21" s="6">
        <f>SUM(E18:E20)</f>
        <v>-37732.390999999996</v>
      </c>
    </row>
    <row r="22" spans="1:5" ht="12.75">
      <c r="A22" s="18" t="s">
        <v>16</v>
      </c>
      <c r="B22" s="18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17" t="s">
        <v>18</v>
      </c>
      <c r="B26" s="17"/>
      <c r="C26" s="17"/>
      <c r="D26" s="17"/>
      <c r="E26" s="2"/>
    </row>
    <row r="27" spans="1:5" ht="12.75">
      <c r="A27" s="3" t="s">
        <v>10</v>
      </c>
      <c r="B27" s="4">
        <v>2007</v>
      </c>
      <c r="C27" s="4">
        <v>2008</v>
      </c>
      <c r="D27" s="4">
        <v>2009</v>
      </c>
      <c r="E27" s="4">
        <v>2010</v>
      </c>
    </row>
    <row r="28" spans="1:5" ht="12.75">
      <c r="A28" s="7" t="s">
        <v>25</v>
      </c>
      <c r="B28" s="8">
        <v>-3284.0760725285195</v>
      </c>
      <c r="C28" s="8">
        <v>2837.56156436317</v>
      </c>
      <c r="D28" s="8">
        <v>2762.795930712789</v>
      </c>
      <c r="E28" s="8">
        <v>2161.697056619755</v>
      </c>
    </row>
    <row r="29" spans="1:5" ht="12.75">
      <c r="A29" s="7" t="s">
        <v>26</v>
      </c>
      <c r="B29" s="8">
        <v>11435.90923533732</v>
      </c>
      <c r="C29" s="8">
        <v>30044.85397857384</v>
      </c>
      <c r="D29" s="8">
        <v>29218.645060017483</v>
      </c>
      <c r="E29" s="8">
        <v>28110.161230005837</v>
      </c>
    </row>
    <row r="30" spans="1:5" ht="12.75">
      <c r="A30" s="7" t="s">
        <v>21</v>
      </c>
      <c r="B30" s="8">
        <v>1621.6789485</v>
      </c>
      <c r="C30" s="8">
        <v>4423.616184</v>
      </c>
      <c r="D30" s="8">
        <v>4239.5894579999995</v>
      </c>
      <c r="E30" s="8">
        <v>4023.8929184999997</v>
      </c>
    </row>
    <row r="31" spans="1:5" ht="12.75">
      <c r="A31" s="7" t="s">
        <v>12</v>
      </c>
      <c r="B31" s="8">
        <v>0</v>
      </c>
      <c r="C31" s="8">
        <v>0</v>
      </c>
      <c r="D31" s="9">
        <v>0</v>
      </c>
      <c r="E31" s="9">
        <v>0</v>
      </c>
    </row>
    <row r="32" spans="1:5" ht="12.75">
      <c r="A32" s="7" t="s">
        <v>0</v>
      </c>
      <c r="B32" s="8">
        <v>2888.525679000806</v>
      </c>
      <c r="C32" s="8">
        <v>13592.996149529235</v>
      </c>
      <c r="D32" s="8">
        <v>12752.405496793734</v>
      </c>
      <c r="E32" s="8">
        <v>10553.651743279743</v>
      </c>
    </row>
    <row r="33" spans="1:5" ht="12.75">
      <c r="A33" s="7" t="s">
        <v>13</v>
      </c>
      <c r="B33" s="8">
        <v>-49005.16316786993</v>
      </c>
      <c r="C33" s="8">
        <v>13432.343984393534</v>
      </c>
      <c r="D33" s="8">
        <v>13901.229797999038</v>
      </c>
      <c r="E33" s="8">
        <v>4412.192159645748</v>
      </c>
    </row>
    <row r="34" spans="1:5" ht="12.75">
      <c r="A34" s="3" t="s">
        <v>23</v>
      </c>
      <c r="B34" s="6">
        <v>-36343.12537756032</v>
      </c>
      <c r="C34" s="6">
        <v>64331.371860859785</v>
      </c>
      <c r="D34" s="6">
        <v>62874.66574352304</v>
      </c>
      <c r="E34" s="6">
        <v>49261.59510805108</v>
      </c>
    </row>
    <row r="35" spans="1:5" ht="12.75">
      <c r="A35" s="3" t="s">
        <v>22</v>
      </c>
      <c r="B35" s="6">
        <v>12662.037790309609</v>
      </c>
      <c r="C35" s="6">
        <v>50899.02787646624</v>
      </c>
      <c r="D35" s="6">
        <v>48973.435945524</v>
      </c>
      <c r="E35" s="6">
        <v>44849.402948405324</v>
      </c>
    </row>
    <row r="36" spans="1:5" ht="12.75">
      <c r="A36" s="7" t="s">
        <v>20</v>
      </c>
      <c r="B36" s="8">
        <v>13.8465279188771</v>
      </c>
      <c r="C36" s="8">
        <v>1412.1857736837437</v>
      </c>
      <c r="D36" s="8">
        <v>1715.6974725347307</v>
      </c>
      <c r="E36" s="8">
        <v>1900.496725587154</v>
      </c>
    </row>
    <row r="37" spans="1:5" ht="12.75">
      <c r="A37" s="7" t="s">
        <v>6</v>
      </c>
      <c r="B37" s="8">
        <v>-188.58726113525364</v>
      </c>
      <c r="C37" s="8">
        <v>3247.062719908716</v>
      </c>
      <c r="D37" s="8">
        <v>4001.3379126353866</v>
      </c>
      <c r="E37" s="8">
        <v>4505.21009422651</v>
      </c>
    </row>
    <row r="38" spans="1:5" ht="12.75">
      <c r="A38" s="7" t="s">
        <v>4</v>
      </c>
      <c r="B38" s="8">
        <v>-429.480680185291</v>
      </c>
      <c r="C38" s="8">
        <v>1475.0243757886885</v>
      </c>
      <c r="D38" s="8">
        <v>1402.2117571612484</v>
      </c>
      <c r="E38" s="8">
        <v>1049.5256356845855</v>
      </c>
    </row>
    <row r="39" spans="1:5" ht="12.75">
      <c r="A39" s="7" t="s">
        <v>14</v>
      </c>
      <c r="B39" s="8">
        <v>-325.03546971078737</v>
      </c>
      <c r="C39" s="8">
        <v>-125.50244521301211</v>
      </c>
      <c r="D39" s="8">
        <v>-77.31793995122965</v>
      </c>
      <c r="E39" s="8">
        <v>-31.570822978396833</v>
      </c>
    </row>
    <row r="40" spans="1:5" ht="12.75">
      <c r="A40" s="3" t="s">
        <v>15</v>
      </c>
      <c r="B40" s="6">
        <f>SUM(B36:B39)</f>
        <v>-929.256883112455</v>
      </c>
      <c r="C40" s="6">
        <f>SUM(C36:C39)</f>
        <v>6008.770424168137</v>
      </c>
      <c r="D40" s="6">
        <f>SUM(D36:D39)</f>
        <v>7041.929202380135</v>
      </c>
      <c r="E40" s="6">
        <f>SUM(E36:E39)</f>
        <v>7423.661632519853</v>
      </c>
    </row>
    <row r="41" spans="1:5" ht="12.75">
      <c r="A41" s="7" t="s">
        <v>5</v>
      </c>
      <c r="B41" s="8">
        <f>'[2]Ark1'!I14</f>
        <v>-29673.20606302401</v>
      </c>
      <c r="C41" s="8">
        <f>'[2]Ark1'!J14</f>
        <v>-16290.798328154127</v>
      </c>
      <c r="D41" s="8">
        <f>'[2]Ark1'!K14</f>
        <v>-12081.740493904053</v>
      </c>
      <c r="E41" s="8">
        <f>'[2]Ark1'!L14</f>
        <v>-7677.574894820467</v>
      </c>
    </row>
    <row r="42" spans="1:5" ht="12.75">
      <c r="A42" s="7" t="s">
        <v>17</v>
      </c>
      <c r="B42" s="8">
        <f>'[2]Ark1'!I15</f>
        <v>-40433.53717359594</v>
      </c>
      <c r="C42" s="8">
        <f>'[2]Ark1'!J15</f>
        <v>-26683.03574234863</v>
      </c>
      <c r="D42" s="8">
        <f>'[2]Ark1'!K15</f>
        <v>-22713.89360006299</v>
      </c>
      <c r="E42" s="8">
        <f>'[2]Ark1'!L15</f>
        <v>-18898.894079491405</v>
      </c>
    </row>
    <row r="43" spans="1:5" ht="12.75">
      <c r="A43" s="7" t="s">
        <v>8</v>
      </c>
      <c r="B43" s="8">
        <v>362.58299999999997</v>
      </c>
      <c r="C43" s="8">
        <v>-2282.93</v>
      </c>
      <c r="D43" s="8">
        <v>2122.815</v>
      </c>
      <c r="E43" s="8">
        <v>0</v>
      </c>
    </row>
    <row r="44" spans="1:5" ht="12.75">
      <c r="A44" s="7" t="s">
        <v>29</v>
      </c>
      <c r="B44" s="16">
        <v>3112.338534263433</v>
      </c>
      <c r="C44" s="16">
        <v>3374.376247780075</v>
      </c>
      <c r="D44" s="16">
        <v>-1520.8336804748599</v>
      </c>
      <c r="E44" s="16">
        <v>-2588.0425259775366</v>
      </c>
    </row>
    <row r="45" spans="1:5" ht="12.75">
      <c r="A45" s="3" t="s">
        <v>34</v>
      </c>
      <c r="B45" s="6">
        <f>SUM(B41:B44)</f>
        <v>-66631.82170235652</v>
      </c>
      <c r="C45" s="6">
        <f>SUM(C41:C44)</f>
        <v>-41882.38782272268</v>
      </c>
      <c r="D45" s="6">
        <f>SUM(D41:D44)</f>
        <v>-34193.65277444191</v>
      </c>
      <c r="E45" s="6">
        <f>SUM(E41:E44)</f>
        <v>-29164.51150028941</v>
      </c>
    </row>
    <row r="46" spans="1:5" ht="12.75">
      <c r="A46" s="18" t="s">
        <v>16</v>
      </c>
      <c r="B46" s="18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C48" s="5"/>
      <c r="E48" s="5"/>
    </row>
    <row r="49" spans="1:7" ht="12.75">
      <c r="A49" s="5"/>
      <c r="B49" s="5"/>
      <c r="C49" s="5"/>
      <c r="D49" s="5"/>
      <c r="E49" s="5"/>
      <c r="G49" t="s">
        <v>32</v>
      </c>
    </row>
    <row r="50" spans="1:5" ht="12.75">
      <c r="A50" s="17" t="s">
        <v>19</v>
      </c>
      <c r="B50" s="17"/>
      <c r="C50" s="2"/>
      <c r="D50" s="2"/>
      <c r="E50" s="2"/>
    </row>
    <row r="51" spans="1:5" ht="12.75">
      <c r="A51" s="3" t="s">
        <v>10</v>
      </c>
      <c r="B51" s="4">
        <v>2007</v>
      </c>
      <c r="C51" s="4">
        <v>2008</v>
      </c>
      <c r="D51" s="4">
        <v>2009</v>
      </c>
      <c r="E51" s="4">
        <v>2010</v>
      </c>
    </row>
    <row r="52" spans="1:5" ht="12.75">
      <c r="A52" s="7" t="s">
        <v>25</v>
      </c>
      <c r="B52" s="8">
        <f>B28-(B8+B11)</f>
        <v>-6483.149091141589</v>
      </c>
      <c r="C52" s="8">
        <f>C28-(C8+C11)</f>
        <v>196.59368482812351</v>
      </c>
      <c r="D52" s="8">
        <f>D28-(D8+D11)</f>
        <v>501.7147493660791</v>
      </c>
      <c r="E52" s="8">
        <f>E28-(E8+E11)</f>
        <v>624.6110279790482</v>
      </c>
    </row>
    <row r="53" spans="1:5" ht="12.75">
      <c r="A53" s="7" t="s">
        <v>30</v>
      </c>
      <c r="B53" s="8">
        <f>B29-B7</f>
        <v>-31776.188797629213</v>
      </c>
      <c r="C53" s="8">
        <f>C29-C7</f>
        <v>-4271.761015282886</v>
      </c>
      <c r="D53" s="8">
        <f>D29-D7</f>
        <v>-2026.5021526377895</v>
      </c>
      <c r="E53" s="8">
        <f>E29-E7</f>
        <v>2665.802092484264</v>
      </c>
    </row>
    <row r="54" spans="1:5" ht="12.75">
      <c r="A54" s="7" t="s">
        <v>21</v>
      </c>
      <c r="B54" s="8">
        <f>B30-B6</f>
        <v>-3743.4587674027034</v>
      </c>
      <c r="C54" s="8">
        <f>C30-C6</f>
        <v>258.1662780675233</v>
      </c>
      <c r="D54" s="8">
        <f>D30-D6</f>
        <v>449.3407197275328</v>
      </c>
      <c r="E54" s="8">
        <f>E30-E6</f>
        <v>845.437166985258</v>
      </c>
    </row>
    <row r="55" spans="1:5" ht="12.75">
      <c r="A55" s="7" t="s">
        <v>12</v>
      </c>
      <c r="B55" s="8"/>
      <c r="C55" s="8"/>
      <c r="D55" s="8"/>
      <c r="E55" s="8"/>
    </row>
    <row r="56" spans="1:5" ht="12.75">
      <c r="A56" s="7" t="s">
        <v>0</v>
      </c>
      <c r="B56" s="8">
        <f>B32-B5</f>
        <v>-11115.143510158156</v>
      </c>
      <c r="C56" s="8">
        <f>C32-C5</f>
        <v>-1041.5730319975137</v>
      </c>
      <c r="D56" s="8">
        <f>D32-D5</f>
        <v>361.37035798496436</v>
      </c>
      <c r="E56" s="8">
        <f>E32-E5</f>
        <v>-223.63726210042478</v>
      </c>
    </row>
    <row r="57" spans="1:5" ht="12.75">
      <c r="A57" s="7" t="s">
        <v>13</v>
      </c>
      <c r="B57" s="8">
        <f>B33-B10</f>
        <v>-49005.16316786993</v>
      </c>
      <c r="C57" s="8">
        <f>C33-C10</f>
        <v>7806.3939361073335</v>
      </c>
      <c r="D57" s="8">
        <f>D33-D10</f>
        <v>14873.430279818234</v>
      </c>
      <c r="E57" s="8">
        <f>E33-E10</f>
        <v>13483.21234329481</v>
      </c>
    </row>
    <row r="58" spans="1:5" ht="12.75">
      <c r="A58" s="3" t="s">
        <v>23</v>
      </c>
      <c r="B58" s="6">
        <f>SUM(B52:B57)</f>
        <v>-102123.10333420159</v>
      </c>
      <c r="C58" s="6">
        <f>SUM(C52:C57)</f>
        <v>2947.819851722581</v>
      </c>
      <c r="D58" s="6">
        <f>SUM(D52:D57)</f>
        <v>14159.35395425902</v>
      </c>
      <c r="E58" s="6">
        <f>SUM(E52:E57)</f>
        <v>17395.425368642955</v>
      </c>
    </row>
    <row r="59" spans="1:5" ht="12.75">
      <c r="A59" s="3" t="s">
        <v>22</v>
      </c>
      <c r="B59" s="6">
        <f>+B58-B57-B55</f>
        <v>-53117.94016633166</v>
      </c>
      <c r="C59" s="6">
        <f>+C58</f>
        <v>2947.819851722581</v>
      </c>
      <c r="D59" s="6">
        <f>+D58</f>
        <v>14159.35395425902</v>
      </c>
      <c r="E59" s="6">
        <f>+E58</f>
        <v>17395.425368642955</v>
      </c>
    </row>
    <row r="60" spans="1:5" ht="12.75">
      <c r="A60" s="7" t="s">
        <v>5</v>
      </c>
      <c r="B60" s="8">
        <f aca="true" t="shared" si="0" ref="B60:E63">+B36-B13</f>
        <v>-1174.6483908980663</v>
      </c>
      <c r="C60" s="8">
        <f t="shared" si="0"/>
        <v>507.293094646407</v>
      </c>
      <c r="D60" s="8">
        <f t="shared" si="0"/>
        <v>973.4757131843809</v>
      </c>
      <c r="E60" s="8">
        <f t="shared" si="0"/>
        <v>1122.2647138145248</v>
      </c>
    </row>
    <row r="61" spans="1:5" ht="12.75">
      <c r="A61" s="7" t="s">
        <v>6</v>
      </c>
      <c r="B61" s="8">
        <f t="shared" si="0"/>
        <v>-2993.250894567398</v>
      </c>
      <c r="C61" s="8">
        <f t="shared" si="0"/>
        <v>1130.2387421903768</v>
      </c>
      <c r="D61" s="8">
        <f t="shared" si="0"/>
        <v>2264.824683456274</v>
      </c>
      <c r="E61" s="8">
        <f t="shared" si="0"/>
        <v>2607.756736959366</v>
      </c>
    </row>
    <row r="62" spans="1:5" ht="12.75">
      <c r="A62" s="7" t="s">
        <v>4</v>
      </c>
      <c r="B62" s="8">
        <f t="shared" si="0"/>
        <v>-2185.7006597173613</v>
      </c>
      <c r="C62" s="8">
        <f t="shared" si="0"/>
        <v>15.027205095527734</v>
      </c>
      <c r="D62" s="8">
        <f t="shared" si="0"/>
        <v>206.17550523543287</v>
      </c>
      <c r="E62" s="8">
        <f t="shared" si="0"/>
        <v>301.04978602429094</v>
      </c>
    </row>
    <row r="63" spans="1:5" ht="12.75">
      <c r="A63" s="7" t="s">
        <v>14</v>
      </c>
      <c r="B63" s="8">
        <f t="shared" si="0"/>
        <v>-132.8974697107874</v>
      </c>
      <c r="C63" s="8">
        <f t="shared" si="0"/>
        <v>53.206554786987866</v>
      </c>
      <c r="D63" s="8">
        <f t="shared" si="0"/>
        <v>87.96206004877035</v>
      </c>
      <c r="E63" s="8">
        <f t="shared" si="0"/>
        <v>106.85117702160316</v>
      </c>
    </row>
    <row r="64" spans="1:5" ht="12.75">
      <c r="A64" s="3" t="s">
        <v>15</v>
      </c>
      <c r="B64" s="6">
        <f>SUM(B60:B63)</f>
        <v>-6486.497414893613</v>
      </c>
      <c r="C64" s="6">
        <f>SUM(C60:C63)</f>
        <v>1705.7655967192995</v>
      </c>
      <c r="D64" s="6">
        <f>SUM(D60:D63)</f>
        <v>3532.4379619248584</v>
      </c>
      <c r="E64" s="6">
        <f>SUM(E60:E63)</f>
        <v>4137.922413819785</v>
      </c>
    </row>
    <row r="65" spans="1:9" ht="12.75">
      <c r="A65" s="7" t="s">
        <v>5</v>
      </c>
      <c r="B65" s="8">
        <f aca="true" t="shared" si="1" ref="B65:E67">+B41-B18</f>
        <v>-4502.095063024011</v>
      </c>
      <c r="C65" s="8">
        <f t="shared" si="1"/>
        <v>4162.601671845874</v>
      </c>
      <c r="D65" s="8">
        <f t="shared" si="1"/>
        <v>4584.681506095945</v>
      </c>
      <c r="E65" s="8">
        <f t="shared" si="1"/>
        <v>4640.950105179532</v>
      </c>
      <c r="F65" s="13"/>
      <c r="G65" s="13"/>
      <c r="H65" s="13"/>
      <c r="I65" s="13"/>
    </row>
    <row r="66" spans="1:9" ht="12.75">
      <c r="A66" s="7" t="s">
        <v>17</v>
      </c>
      <c r="B66" s="8">
        <f t="shared" si="1"/>
        <v>-4710.331173595943</v>
      </c>
      <c r="C66" s="8">
        <f t="shared" si="1"/>
        <v>5781.0552576513655</v>
      </c>
      <c r="D66" s="8">
        <f t="shared" si="1"/>
        <v>6413.6073999370055</v>
      </c>
      <c r="E66" s="8">
        <f t="shared" si="1"/>
        <v>6514.971920508593</v>
      </c>
      <c r="F66" s="13"/>
      <c r="G66" s="13"/>
      <c r="H66" s="13"/>
      <c r="I66" s="13"/>
    </row>
    <row r="67" spans="1:9" ht="12.75">
      <c r="A67" s="7" t="s">
        <v>8</v>
      </c>
      <c r="B67" s="8">
        <f t="shared" si="1"/>
        <v>0</v>
      </c>
      <c r="C67" s="8">
        <f t="shared" si="1"/>
        <v>0</v>
      </c>
      <c r="D67" s="8">
        <f t="shared" si="1"/>
        <v>0</v>
      </c>
      <c r="E67" s="8">
        <f t="shared" si="1"/>
        <v>0</v>
      </c>
      <c r="F67" s="13"/>
      <c r="G67" s="13"/>
      <c r="H67" s="13"/>
      <c r="I67" s="13"/>
    </row>
    <row r="68" spans="1:9" ht="12.75">
      <c r="A68" s="7" t="s">
        <v>29</v>
      </c>
      <c r="B68" s="16">
        <v>3112.338534263433</v>
      </c>
      <c r="C68" s="16">
        <v>3374.376247780075</v>
      </c>
      <c r="D68" s="16">
        <v>-1520.8336804748599</v>
      </c>
      <c r="E68" s="16">
        <v>-2588.0425259775366</v>
      </c>
      <c r="F68" s="13"/>
      <c r="G68" s="13"/>
      <c r="H68" s="13"/>
      <c r="I68" s="13"/>
    </row>
    <row r="69" spans="1:9" ht="12.75">
      <c r="A69" s="3" t="s">
        <v>34</v>
      </c>
      <c r="B69" s="6">
        <f>SUM(B65:B68)</f>
        <v>-6100.087702356522</v>
      </c>
      <c r="C69" s="6">
        <f>SUM(C65:C68)</f>
        <v>13318.033177277315</v>
      </c>
      <c r="D69" s="6">
        <f>SUM(D65:D68)</f>
        <v>9477.455225558091</v>
      </c>
      <c r="E69" s="6">
        <f>SUM(E65:E68)</f>
        <v>8567.879499710589</v>
      </c>
      <c r="F69" s="13"/>
      <c r="G69" s="13"/>
      <c r="H69" s="13"/>
      <c r="I69" s="13"/>
    </row>
    <row r="70" spans="1:2" ht="12.75">
      <c r="A70" s="18" t="s">
        <v>16</v>
      </c>
      <c r="B70" s="18"/>
    </row>
    <row r="72" spans="1:5" ht="12.75">
      <c r="A72" s="3" t="s">
        <v>24</v>
      </c>
      <c r="B72" s="10">
        <f>+B59+B64+B69</f>
        <v>-65704.5252835818</v>
      </c>
      <c r="C72" s="10">
        <f>+C59+C64+C69</f>
        <v>17971.618625719195</v>
      </c>
      <c r="D72" s="10">
        <f>+D59+D64+D69</f>
        <v>27169.247141741973</v>
      </c>
      <c r="E72" s="10">
        <f>+E59+E64+E69</f>
        <v>30101.227282173328</v>
      </c>
    </row>
  </sheetData>
  <mergeCells count="5">
    <mergeCell ref="A50:B50"/>
    <mergeCell ref="A46:B46"/>
    <mergeCell ref="A70:B70"/>
    <mergeCell ref="A22:B22"/>
    <mergeCell ref="A26:D26"/>
  </mergeCells>
  <printOptions/>
  <pageMargins left="0.75" right="0.75" top="1" bottom="1" header="0" footer="0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B1">
      <selection activeCell="I9" sqref="I9"/>
    </sheetView>
  </sheetViews>
  <sheetFormatPr defaultColWidth="9.140625" defaultRowHeight="12.75"/>
  <cols>
    <col min="1" max="1" width="54.7109375" style="0" bestFit="1" customWidth="1"/>
    <col min="2" max="2" width="15.57421875" style="0" bestFit="1" customWidth="1"/>
    <col min="3" max="3" width="10.8515625" style="0" bestFit="1" customWidth="1"/>
    <col min="4" max="4" width="14.57421875" style="0" bestFit="1" customWidth="1"/>
    <col min="5" max="5" width="14.00390625" style="0" bestFit="1" customWidth="1"/>
    <col min="8" max="8" width="54.7109375" style="0" bestFit="1" customWidth="1"/>
    <col min="9" max="9" width="11.8515625" style="0" bestFit="1" customWidth="1"/>
  </cols>
  <sheetData>
    <row r="1" spans="1:12" ht="12.75">
      <c r="A1" s="17" t="s">
        <v>18</v>
      </c>
      <c r="B1" s="17"/>
      <c r="C1" s="17"/>
      <c r="D1" s="17"/>
      <c r="E1" s="2"/>
      <c r="H1" s="17" t="s">
        <v>18</v>
      </c>
      <c r="I1" s="17"/>
      <c r="J1" s="17"/>
      <c r="K1" s="17"/>
      <c r="L1" s="2"/>
    </row>
    <row r="2" spans="1:12" ht="12.75">
      <c r="A2" s="3" t="s">
        <v>10</v>
      </c>
      <c r="B2" s="4">
        <v>2007</v>
      </c>
      <c r="C2" s="4">
        <v>2008</v>
      </c>
      <c r="D2" s="4">
        <v>2009</v>
      </c>
      <c r="E2" s="4">
        <v>2010</v>
      </c>
      <c r="H2" s="3" t="s">
        <v>10</v>
      </c>
      <c r="I2" s="4">
        <v>2007</v>
      </c>
      <c r="J2" s="4">
        <v>2008</v>
      </c>
      <c r="K2" s="4">
        <v>2009</v>
      </c>
      <c r="L2" s="4">
        <v>2010</v>
      </c>
    </row>
    <row r="3" spans="1:12" ht="12.75">
      <c r="A3" s="7" t="s">
        <v>25</v>
      </c>
      <c r="B3" s="8">
        <f>'[1]Samlet'!$K$24</f>
        <v>-3284076.0725285197</v>
      </c>
      <c r="C3" s="8">
        <f>'[1]Samlet'!$M$24</f>
        <v>2837561.564363169</v>
      </c>
      <c r="D3" s="8">
        <f>'[1]Samlet'!$O$24</f>
        <v>2762795.930712789</v>
      </c>
      <c r="E3" s="8">
        <f>'[1]Samlet'!$Q$24</f>
        <v>2161697.056619755</v>
      </c>
      <c r="H3" s="7" t="s">
        <v>25</v>
      </c>
      <c r="I3" s="8">
        <f>B3/1000</f>
        <v>-3284.0760725285195</v>
      </c>
      <c r="J3" s="8">
        <f>C3/1000</f>
        <v>2837.561564363169</v>
      </c>
      <c r="K3" s="8">
        <f>D3/1000</f>
        <v>2762.795930712789</v>
      </c>
      <c r="L3" s="8">
        <f>E3/1000</f>
        <v>2161.697056619755</v>
      </c>
    </row>
    <row r="4" spans="1:12" ht="12.75">
      <c r="A4" s="7" t="s">
        <v>26</v>
      </c>
      <c r="B4" s="8">
        <f>'[1]Samlet'!$K$53</f>
        <v>11435909.23533732</v>
      </c>
      <c r="C4" s="8">
        <f>'[1]Samlet'!$M$53</f>
        <v>30044853.97857384</v>
      </c>
      <c r="D4" s="8">
        <f>'[1]Samlet'!$O$53</f>
        <v>29218645.06001748</v>
      </c>
      <c r="E4" s="8">
        <f>'[1]Samlet'!$Q$53</f>
        <v>28110161.230005838</v>
      </c>
      <c r="H4" s="7" t="s">
        <v>26</v>
      </c>
      <c r="I4" s="8">
        <f aca="true" t="shared" si="0" ref="I4:I10">B4/1000</f>
        <v>11435.90923533732</v>
      </c>
      <c r="J4" s="8">
        <f aca="true" t="shared" si="1" ref="J4:J10">C4/1000</f>
        <v>30044.85397857384</v>
      </c>
      <c r="K4" s="8">
        <f aca="true" t="shared" si="2" ref="K4:K10">D4/1000</f>
        <v>29218.645060017483</v>
      </c>
      <c r="L4" s="8">
        <f aca="true" t="shared" si="3" ref="L4:L10">E4/1000</f>
        <v>28110.161230005837</v>
      </c>
    </row>
    <row r="5" spans="1:12" ht="12.75">
      <c r="A5" s="7" t="s">
        <v>21</v>
      </c>
      <c r="B5" s="8">
        <f>'[1]Samlet'!$K$64</f>
        <v>1621678.9485</v>
      </c>
      <c r="C5" s="8">
        <f>'[1]Samlet'!$M$64</f>
        <v>4423616.184</v>
      </c>
      <c r="D5" s="8">
        <f>'[1]Samlet'!$O$64</f>
        <v>4239589.458</v>
      </c>
      <c r="E5" s="8">
        <f>'[1]Samlet'!$Q$64</f>
        <v>4023892.9184999997</v>
      </c>
      <c r="H5" s="7" t="s">
        <v>21</v>
      </c>
      <c r="I5" s="8">
        <f t="shared" si="0"/>
        <v>1621.6789485</v>
      </c>
      <c r="J5" s="8">
        <f t="shared" si="1"/>
        <v>4423.616184</v>
      </c>
      <c r="K5" s="8">
        <f t="shared" si="2"/>
        <v>4239.5894579999995</v>
      </c>
      <c r="L5" s="8">
        <f t="shared" si="3"/>
        <v>4023.8929184999997</v>
      </c>
    </row>
    <row r="6" spans="1:12" ht="12.75">
      <c r="A6" s="7" t="s">
        <v>12</v>
      </c>
      <c r="B6" s="8"/>
      <c r="C6" s="8"/>
      <c r="D6" s="11"/>
      <c r="E6" s="11"/>
      <c r="H6" s="7" t="s">
        <v>12</v>
      </c>
      <c r="I6" s="8">
        <f t="shared" si="0"/>
        <v>0</v>
      </c>
      <c r="J6" s="8">
        <f t="shared" si="1"/>
        <v>0</v>
      </c>
      <c r="K6" s="8">
        <f t="shared" si="2"/>
        <v>0</v>
      </c>
      <c r="L6" s="8">
        <f t="shared" si="3"/>
        <v>0</v>
      </c>
    </row>
    <row r="7" spans="1:12" ht="12.75">
      <c r="A7" s="7" t="s">
        <v>0</v>
      </c>
      <c r="B7" s="8">
        <f>'[1]Samlet'!$K$82</f>
        <v>2888525.679000806</v>
      </c>
      <c r="C7" s="8">
        <f>'[1]Samlet'!$M$82</f>
        <v>13592996.149529235</v>
      </c>
      <c r="D7" s="8">
        <f>'[1]Samlet'!$O$82</f>
        <v>12752405.496793734</v>
      </c>
      <c r="E7" s="8">
        <f>'[1]Samlet'!$Q$82</f>
        <v>10553651.743279742</v>
      </c>
      <c r="H7" s="7" t="s">
        <v>0</v>
      </c>
      <c r="I7" s="8">
        <f t="shared" si="0"/>
        <v>2888.525679000806</v>
      </c>
      <c r="J7" s="8">
        <f t="shared" si="1"/>
        <v>13592.996149529235</v>
      </c>
      <c r="K7" s="8">
        <f t="shared" si="2"/>
        <v>12752.405496793734</v>
      </c>
      <c r="L7" s="8">
        <f t="shared" si="3"/>
        <v>10553.651743279743</v>
      </c>
    </row>
    <row r="8" spans="1:12" ht="12.75">
      <c r="A8" s="7" t="s">
        <v>13</v>
      </c>
      <c r="B8" s="8">
        <f>'[1]Samlet'!$K$103</f>
        <v>-49005163.167869925</v>
      </c>
      <c r="C8" s="8">
        <f>'[1]Samlet'!$M$103</f>
        <v>13432343.984393533</v>
      </c>
      <c r="D8" s="8">
        <f>'[1]Samlet'!$O$103</f>
        <v>13901229.797999037</v>
      </c>
      <c r="E8" s="8">
        <f>'[1]Samlet'!$Q$103</f>
        <v>4412192.159645747</v>
      </c>
      <c r="H8" s="7" t="s">
        <v>13</v>
      </c>
      <c r="I8" s="8">
        <f t="shared" si="0"/>
        <v>-49005.16316786993</v>
      </c>
      <c r="J8" s="8">
        <f t="shared" si="1"/>
        <v>13432.343984393534</v>
      </c>
      <c r="K8" s="8">
        <f t="shared" si="2"/>
        <v>13901.229797999038</v>
      </c>
      <c r="L8" s="8">
        <f t="shared" si="3"/>
        <v>4412.192159645748</v>
      </c>
    </row>
    <row r="9" spans="1:12" ht="12.75">
      <c r="A9" s="7" t="s">
        <v>28</v>
      </c>
      <c r="B9" s="8">
        <f>SUM(B3:B8)</f>
        <v>-36343125.37756032</v>
      </c>
      <c r="C9" s="8">
        <f>SUM(C3:C8)</f>
        <v>64331371.86085978</v>
      </c>
      <c r="D9" s="8">
        <f>SUM(D3:D8)</f>
        <v>62874665.74352304</v>
      </c>
      <c r="E9" s="8">
        <f>SUM(E3:E8)</f>
        <v>49261595.10805108</v>
      </c>
      <c r="H9" s="7" t="s">
        <v>28</v>
      </c>
      <c r="I9" s="8">
        <f t="shared" si="0"/>
        <v>-36343.12537756032</v>
      </c>
      <c r="J9" s="8">
        <f t="shared" si="1"/>
        <v>64331.371860859785</v>
      </c>
      <c r="K9" s="8">
        <f t="shared" si="2"/>
        <v>62874.66574352304</v>
      </c>
      <c r="L9" s="8">
        <f t="shared" si="3"/>
        <v>49261.59510805108</v>
      </c>
    </row>
    <row r="10" spans="1:12" ht="12.75">
      <c r="A10" s="7" t="s">
        <v>31</v>
      </c>
      <c r="B10" s="14">
        <f>B9-B8</f>
        <v>12662037.790309608</v>
      </c>
      <c r="C10" s="14">
        <f>C9-C8</f>
        <v>50899027.876466244</v>
      </c>
      <c r="D10" s="14">
        <f>D9-D8</f>
        <v>48973435.945524</v>
      </c>
      <c r="E10" s="14">
        <f>E9-E8</f>
        <v>44849402.948405325</v>
      </c>
      <c r="H10" s="7" t="s">
        <v>31</v>
      </c>
      <c r="I10" s="8">
        <f t="shared" si="0"/>
        <v>12662.037790309609</v>
      </c>
      <c r="J10" s="8">
        <f t="shared" si="1"/>
        <v>50899.02787646624</v>
      </c>
      <c r="K10" s="8">
        <f t="shared" si="2"/>
        <v>48973.435945524</v>
      </c>
      <c r="L10" s="8">
        <f t="shared" si="3"/>
        <v>44849.402948405324</v>
      </c>
    </row>
    <row r="12" ht="12.75">
      <c r="B12" s="3"/>
    </row>
    <row r="13" spans="1:8" ht="12.75">
      <c r="A13" s="7" t="s">
        <v>25</v>
      </c>
      <c r="B13" s="15">
        <f>'[1]Samlet'!$I$24</f>
        <v>-3447568.815143122</v>
      </c>
      <c r="C13" s="12"/>
      <c r="H13">
        <v>2006</v>
      </c>
    </row>
    <row r="14" spans="1:9" ht="12.75">
      <c r="A14" s="7" t="s">
        <v>26</v>
      </c>
      <c r="B14" s="15">
        <f>'[1]Samlet'!$I$53</f>
        <v>-27291467.9662508</v>
      </c>
      <c r="C14" s="12"/>
      <c r="H14" s="7" t="s">
        <v>25</v>
      </c>
      <c r="I14" s="15">
        <f>B13/1000</f>
        <v>-3447.568815143122</v>
      </c>
    </row>
    <row r="15" spans="1:9" ht="12.75">
      <c r="A15" s="7" t="s">
        <v>21</v>
      </c>
      <c r="B15" s="15">
        <f>'[1]Samlet'!$I$64</f>
        <v>-4323978.0675</v>
      </c>
      <c r="C15" s="12"/>
      <c r="H15" s="7" t="s">
        <v>26</v>
      </c>
      <c r="I15" s="15">
        <f aca="true" t="shared" si="4" ref="I15:I21">B14/1000</f>
        <v>-27291.4679662508</v>
      </c>
    </row>
    <row r="16" spans="1:9" ht="12.75">
      <c r="A16" s="7" t="s">
        <v>12</v>
      </c>
      <c r="B16" s="15"/>
      <c r="C16" s="12"/>
      <c r="H16" s="7" t="s">
        <v>21</v>
      </c>
      <c r="I16" s="15">
        <f t="shared" si="4"/>
        <v>-4323.9780675</v>
      </c>
    </row>
    <row r="17" spans="1:9" ht="12.75">
      <c r="A17" s="7" t="s">
        <v>0</v>
      </c>
      <c r="B17" s="15">
        <f>'[1]Samlet'!$I$82</f>
        <v>-10405228.855051963</v>
      </c>
      <c r="C17" s="12"/>
      <c r="H17" s="7" t="s">
        <v>12</v>
      </c>
      <c r="I17" s="15">
        <f t="shared" si="4"/>
        <v>0</v>
      </c>
    </row>
    <row r="18" spans="1:9" ht="12.75">
      <c r="A18" s="7" t="s">
        <v>13</v>
      </c>
      <c r="B18" s="15">
        <f>'[1]Samlet'!$I$103</f>
        <v>-68543638.15366717</v>
      </c>
      <c r="C18" s="12"/>
      <c r="H18" s="7" t="s">
        <v>0</v>
      </c>
      <c r="I18" s="15">
        <f t="shared" si="4"/>
        <v>-10405.228855051962</v>
      </c>
    </row>
    <row r="19" spans="1:9" ht="12.75">
      <c r="A19" s="7" t="s">
        <v>28</v>
      </c>
      <c r="B19" s="15">
        <f>SUM(B13:B18)</f>
        <v>-114011881.85761306</v>
      </c>
      <c r="C19" s="12"/>
      <c r="H19" s="7" t="s">
        <v>13</v>
      </c>
      <c r="I19" s="15">
        <f t="shared" si="4"/>
        <v>-68543.63815366717</v>
      </c>
    </row>
    <row r="20" spans="1:9" ht="12.75">
      <c r="A20" s="7" t="s">
        <v>27</v>
      </c>
      <c r="B20" s="15">
        <f>B19-B18</f>
        <v>-45468243.70394589</v>
      </c>
      <c r="C20" s="12"/>
      <c r="D20" s="15">
        <f>B20*(5/12)</f>
        <v>-18945101.543310788</v>
      </c>
      <c r="E20" s="12"/>
      <c r="H20" s="7" t="s">
        <v>28</v>
      </c>
      <c r="I20" s="15">
        <f t="shared" si="4"/>
        <v>-114011.88185761306</v>
      </c>
    </row>
    <row r="21" spans="8:9" ht="12.75">
      <c r="H21" s="7" t="s">
        <v>27</v>
      </c>
      <c r="I21" s="15">
        <f t="shared" si="4"/>
        <v>-45468.24370394589</v>
      </c>
    </row>
  </sheetData>
  <mergeCells count="2">
    <mergeCell ref="A1:D1"/>
    <mergeCell ref="H1:K1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dtb</dc:creator>
  <cp:keywords/>
  <dc:description/>
  <cp:lastModifiedBy>tlh</cp:lastModifiedBy>
  <cp:lastPrinted>2006-05-19T11:00:48Z</cp:lastPrinted>
  <dcterms:created xsi:type="dcterms:W3CDTF">2006-05-04T10:57:04Z</dcterms:created>
  <dcterms:modified xsi:type="dcterms:W3CDTF">2006-05-24T13:01:47Z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DocumentId">
    <vt:lpwstr>{A119F5E7-D392-4F37-A4F1-126BDBDE4D6F}</vt:lpwstr>
  </property>
  <property fmtid="{D5CDD505-2E9C-101B-9397-08002B2CF9AE}" pid="4" name="ICLInviaNewDocument">
    <vt:bool>false</vt:bool>
  </property>
  <property fmtid="{D5CDD505-2E9C-101B-9397-08002B2CF9AE}" pid="5" name="ICLInviaLocalDocument">
    <vt:bool>true</vt:bool>
  </property>
  <property fmtid="{D5CDD505-2E9C-101B-9397-08002B2CF9AE}" pid="6" name="ICLInviaTemplate">
    <vt:bool>false</vt:bool>
  </property>
  <property fmtid="{D5CDD505-2E9C-101B-9397-08002B2CF9AE}" pid="7" name="eDocWrapped">
    <vt:bool>true</vt:bool>
  </property>
  <property fmtid="{D5CDD505-2E9C-101B-9397-08002B2CF9AE}" pid="8" name="ICLInviaIsBeingSaved">
    <vt:bool>true</vt:bool>
  </property>
  <property fmtid="{D5CDD505-2E9C-101B-9397-08002B2CF9AE}" pid="9" name="_AdHocReviewCycleID">
    <vt:i4>847771856</vt:i4>
  </property>
  <property fmtid="{D5CDD505-2E9C-101B-9397-08002B2CF9AE}" pid="10" name="_EmailSubject">
    <vt:lpwstr>indstilling om efterregulering</vt:lpwstr>
  </property>
  <property fmtid="{D5CDD505-2E9C-101B-9397-08002B2CF9AE}" pid="11" name="_AuthorEmail">
    <vt:lpwstr>dtb@okf.kk.dk</vt:lpwstr>
  </property>
  <property fmtid="{D5CDD505-2E9C-101B-9397-08002B2CF9AE}" pid="12" name="_AuthorEmailDisplayName">
    <vt:lpwstr>Dorte Tofte Bertram</vt:lpwstr>
  </property>
  <property fmtid="{D5CDD505-2E9C-101B-9397-08002B2CF9AE}" pid="13" name="_ReviewingToolsShownOnce">
    <vt:lpwstr/>
  </property>
  <property fmtid="{D5CDD505-2E9C-101B-9397-08002B2CF9AE}" pid="14" name="ICLInviaDenyAllSaves">
    <vt:bool>false</vt:bool>
  </property>
  <property fmtid="{D5CDD505-2E9C-101B-9397-08002B2CF9AE}" pid="15" name="ICLInviaReadOnly">
    <vt:bool>false</vt:bool>
  </property>
</Properties>
</file>